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 tabRatio="790" activeTab="3"/>
  </bookViews>
  <sheets>
    <sheet name="Pop" sheetId="5" r:id="rId1"/>
    <sheet name="LPR" sheetId="6" r:id="rId2"/>
    <sheet name="ECO" sheetId="8" r:id="rId3"/>
    <sheet name="Input data each benefits" sheetId="3" r:id="rId4"/>
    <sheet name="ProjectedSSO" sheetId="10" state="hidden" r:id="rId5"/>
    <sheet name="ChildCS" sheetId="9" state="hidden" r:id="rId6"/>
  </sheets>
  <externalReferences>
    <externalReference r:id="rId7"/>
    <externalReference r:id="rId8"/>
  </externalReferences>
  <definedNames>
    <definedName name="__123Graph_X" hidden="1">'[1]MOI pop FY07'!$D$5:$D$49</definedName>
    <definedName name="DRFemale">[2]DRBySize!$AC$6:$AF$52</definedName>
    <definedName name="DRMale">[2]DRBySize!$Y$6:$AB$52</definedName>
    <definedName name="SizeTb">[2]DRBySize!$I$29:$J$32</definedName>
    <definedName name="SizeTb2">[2]DRBySize!$I$34:$K$35</definedName>
    <definedName name="Year">#REF!</definedName>
    <definedName name="Year15">#REF!</definedName>
  </definedNames>
  <calcPr calcId="145621"/>
</workbook>
</file>

<file path=xl/calcChain.xml><?xml version="1.0" encoding="utf-8"?>
<calcChain xmlns="http://schemas.openxmlformats.org/spreadsheetml/2006/main">
  <c r="I35" i="8" l="1"/>
  <c r="J35" i="8" s="1"/>
  <c r="K35" i="8" s="1"/>
  <c r="L35" i="8" s="1"/>
  <c r="M35" i="8" s="1"/>
  <c r="N35" i="8" s="1"/>
  <c r="O35" i="8" s="1"/>
  <c r="P35" i="8" s="1"/>
  <c r="Q35" i="8" s="1"/>
  <c r="C24" i="3" l="1"/>
  <c r="D24" i="3"/>
  <c r="E24" i="3"/>
  <c r="F24" i="3"/>
  <c r="G24" i="3"/>
  <c r="H24" i="3"/>
  <c r="I24" i="3"/>
  <c r="J24" i="3"/>
  <c r="K24" i="3"/>
  <c r="B24" i="3"/>
  <c r="C5" i="10" l="1"/>
  <c r="C19" i="10" s="1"/>
  <c r="D5" i="10"/>
  <c r="D4" i="10" s="1"/>
  <c r="E5" i="10"/>
  <c r="E7" i="10" s="1"/>
  <c r="F4" i="3" s="1"/>
  <c r="F5" i="10"/>
  <c r="F15" i="10" s="1"/>
  <c r="G5" i="10"/>
  <c r="G19" i="10" s="1"/>
  <c r="H5" i="10"/>
  <c r="H4" i="10" s="1"/>
  <c r="I5" i="10"/>
  <c r="J5" i="10"/>
  <c r="J21" i="10" s="1"/>
  <c r="B5" i="10"/>
  <c r="B4" i="10" s="1"/>
  <c r="A19" i="10"/>
  <c r="A7" i="10"/>
  <c r="A17" i="10"/>
  <c r="A15" i="10"/>
  <c r="A13" i="10"/>
  <c r="A9" i="10"/>
  <c r="A11" i="10"/>
  <c r="A21" i="10"/>
  <c r="J19" i="10"/>
  <c r="I7" i="10"/>
  <c r="J4" i="3" s="1"/>
  <c r="J4" i="10"/>
  <c r="I4" i="10"/>
  <c r="I11" i="9"/>
  <c r="H11" i="9"/>
  <c r="G11" i="9"/>
  <c r="F11" i="9"/>
  <c r="E11" i="9"/>
  <c r="H8" i="9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G8" i="9"/>
  <c r="G9" i="9" s="1"/>
  <c r="F8" i="9"/>
  <c r="F9" i="9" s="1"/>
  <c r="E8" i="9"/>
  <c r="G17" i="8"/>
  <c r="F17" i="8"/>
  <c r="F8" i="8"/>
  <c r="B21" i="10" l="1"/>
  <c r="F4" i="10"/>
  <c r="F21" i="10"/>
  <c r="E4" i="10"/>
  <c r="B7" i="10"/>
  <c r="C4" i="3" s="1"/>
  <c r="F19" i="10"/>
  <c r="D13" i="10"/>
  <c r="H15" i="10"/>
  <c r="D7" i="10"/>
  <c r="E4" i="3" s="1"/>
  <c r="M4" i="10"/>
  <c r="D21" i="10"/>
  <c r="H21" i="10"/>
  <c r="D9" i="10"/>
  <c r="E9" i="3" s="1"/>
  <c r="H13" i="10"/>
  <c r="H7" i="10"/>
  <c r="I4" i="3" s="1"/>
  <c r="D11" i="10"/>
  <c r="E16" i="3" s="1"/>
  <c r="H9" i="10"/>
  <c r="I9" i="3" s="1"/>
  <c r="F17" i="10"/>
  <c r="H11" i="10"/>
  <c r="I16" i="3" s="1"/>
  <c r="D15" i="10"/>
  <c r="F11" i="10"/>
  <c r="G16" i="3" s="1"/>
  <c r="B9" i="10"/>
  <c r="C9" i="3" s="1"/>
  <c r="J9" i="10"/>
  <c r="K9" i="3" s="1"/>
  <c r="F13" i="10"/>
  <c r="B15" i="10"/>
  <c r="J15" i="10"/>
  <c r="J17" i="10"/>
  <c r="F7" i="10"/>
  <c r="G4" i="3" s="1"/>
  <c r="B19" i="10"/>
  <c r="C21" i="10"/>
  <c r="G21" i="10"/>
  <c r="B11" i="10"/>
  <c r="C16" i="3" s="1"/>
  <c r="J11" i="10"/>
  <c r="K16" i="3" s="1"/>
  <c r="F9" i="10"/>
  <c r="G9" i="3" s="1"/>
  <c r="B13" i="10"/>
  <c r="J13" i="10"/>
  <c r="B17" i="10"/>
  <c r="J7" i="10"/>
  <c r="K4" i="3" s="1"/>
  <c r="C4" i="10"/>
  <c r="G4" i="10"/>
  <c r="D17" i="10"/>
  <c r="H17" i="10"/>
  <c r="D19" i="10"/>
  <c r="H19" i="10"/>
  <c r="E11" i="10"/>
  <c r="F16" i="3" s="1"/>
  <c r="I11" i="10"/>
  <c r="J16" i="3" s="1"/>
  <c r="C9" i="10"/>
  <c r="D9" i="3" s="1"/>
  <c r="G9" i="10"/>
  <c r="H9" i="3" s="1"/>
  <c r="E13" i="10"/>
  <c r="I13" i="10"/>
  <c r="C15" i="10"/>
  <c r="G15" i="10"/>
  <c r="E17" i="10"/>
  <c r="I17" i="10"/>
  <c r="C7" i="10"/>
  <c r="D4" i="3" s="1"/>
  <c r="G7" i="10"/>
  <c r="H4" i="3" s="1"/>
  <c r="E19" i="10"/>
  <c r="I19" i="10"/>
  <c r="E21" i="10"/>
  <c r="I21" i="10"/>
  <c r="C11" i="10"/>
  <c r="D16" i="3" s="1"/>
  <c r="G11" i="10"/>
  <c r="H16" i="3" s="1"/>
  <c r="E9" i="10"/>
  <c r="F9" i="3" s="1"/>
  <c r="I9" i="10"/>
  <c r="J9" i="3" s="1"/>
  <c r="C13" i="10"/>
  <c r="G13" i="10"/>
  <c r="E15" i="10"/>
  <c r="I15" i="10"/>
  <c r="C17" i="10"/>
  <c r="G17" i="10"/>
  <c r="I8" i="9"/>
  <c r="J8" i="9" s="1"/>
  <c r="J11" i="9" l="1"/>
  <c r="K8" i="9"/>
  <c r="L8" i="9" l="1"/>
  <c r="K11" i="9"/>
  <c r="M8" i="9" l="1"/>
  <c r="L11" i="9"/>
  <c r="M11" i="9" l="1"/>
  <c r="N8" i="9"/>
  <c r="N11" i="9" l="1"/>
  <c r="O8" i="9"/>
  <c r="P8" i="9" l="1"/>
  <c r="O11" i="9"/>
  <c r="Q8" i="9" l="1"/>
  <c r="P11" i="9"/>
  <c r="Q11" i="9" l="1"/>
  <c r="R8" i="9"/>
  <c r="R11" i="9" s="1"/>
  <c r="H39" i="6" l="1"/>
  <c r="I39" i="6" s="1"/>
  <c r="J39" i="6" s="1"/>
  <c r="K39" i="6" s="1"/>
  <c r="L39" i="6" s="1"/>
  <c r="M39" i="6" s="1"/>
  <c r="N39" i="6" s="1"/>
  <c r="O39" i="6" s="1"/>
  <c r="P39" i="6" s="1"/>
  <c r="Q39" i="6" s="1"/>
  <c r="H38" i="6"/>
  <c r="I38" i="6" s="1"/>
  <c r="J38" i="6" s="1"/>
  <c r="K38" i="6" s="1"/>
  <c r="L38" i="6" s="1"/>
  <c r="M38" i="6" s="1"/>
  <c r="N38" i="6" s="1"/>
  <c r="O38" i="6" s="1"/>
  <c r="P38" i="6" s="1"/>
  <c r="Q38" i="6" s="1"/>
  <c r="H37" i="6"/>
  <c r="I37" i="6" s="1"/>
  <c r="J37" i="6" s="1"/>
  <c r="K37" i="6" s="1"/>
  <c r="L37" i="6" s="1"/>
  <c r="M37" i="6" s="1"/>
  <c r="N37" i="6" s="1"/>
  <c r="O37" i="6" s="1"/>
  <c r="P37" i="6" s="1"/>
  <c r="Q37" i="6" s="1"/>
  <c r="H36" i="6"/>
  <c r="I36" i="6" s="1"/>
  <c r="J36" i="6" s="1"/>
  <c r="K36" i="6" s="1"/>
  <c r="L36" i="6" s="1"/>
  <c r="M36" i="6" s="1"/>
  <c r="N36" i="6" s="1"/>
  <c r="O36" i="6" s="1"/>
  <c r="P36" i="6" s="1"/>
  <c r="Q36" i="6" s="1"/>
  <c r="H35" i="6"/>
  <c r="I35" i="6" s="1"/>
  <c r="J35" i="6" s="1"/>
  <c r="K35" i="6" s="1"/>
  <c r="L35" i="6" s="1"/>
  <c r="M35" i="6" s="1"/>
  <c r="N35" i="6" s="1"/>
  <c r="O35" i="6" s="1"/>
  <c r="P35" i="6" s="1"/>
  <c r="Q35" i="6" s="1"/>
  <c r="H34" i="6"/>
  <c r="I34" i="6" s="1"/>
  <c r="J34" i="6" s="1"/>
  <c r="K34" i="6" s="1"/>
  <c r="L34" i="6" s="1"/>
  <c r="M34" i="6" s="1"/>
  <c r="N34" i="6" s="1"/>
  <c r="O34" i="6" s="1"/>
  <c r="P34" i="6" s="1"/>
  <c r="Q34" i="6" s="1"/>
  <c r="J33" i="6"/>
  <c r="K33" i="6" s="1"/>
  <c r="L33" i="6" s="1"/>
  <c r="M33" i="6" s="1"/>
  <c r="N33" i="6" s="1"/>
  <c r="O33" i="6" s="1"/>
  <c r="P33" i="6" s="1"/>
  <c r="Q33" i="6" s="1"/>
  <c r="H33" i="6"/>
  <c r="I33" i="6" s="1"/>
  <c r="H32" i="6"/>
  <c r="I32" i="6" s="1"/>
  <c r="J32" i="6" s="1"/>
  <c r="K32" i="6" s="1"/>
  <c r="L32" i="6" s="1"/>
  <c r="M32" i="6" s="1"/>
  <c r="N32" i="6" s="1"/>
  <c r="O32" i="6" s="1"/>
  <c r="P32" i="6" s="1"/>
  <c r="Q32" i="6" s="1"/>
  <c r="H31" i="6"/>
  <c r="I31" i="6" s="1"/>
  <c r="J31" i="6" s="1"/>
  <c r="K31" i="6" s="1"/>
  <c r="L31" i="6" s="1"/>
  <c r="M31" i="6" s="1"/>
  <c r="N31" i="6" s="1"/>
  <c r="O31" i="6" s="1"/>
  <c r="P31" i="6" s="1"/>
  <c r="Q31" i="6" s="1"/>
  <c r="I30" i="6"/>
  <c r="J30" i="6" s="1"/>
  <c r="K30" i="6" s="1"/>
  <c r="L30" i="6" s="1"/>
  <c r="M30" i="6" s="1"/>
  <c r="N30" i="6" s="1"/>
  <c r="O30" i="6" s="1"/>
  <c r="P30" i="6" s="1"/>
  <c r="Q30" i="6" s="1"/>
  <c r="H30" i="6"/>
  <c r="H29" i="6"/>
  <c r="I29" i="6" s="1"/>
  <c r="J29" i="6" s="1"/>
  <c r="K29" i="6" s="1"/>
  <c r="L29" i="6" s="1"/>
  <c r="M29" i="6" s="1"/>
  <c r="N29" i="6" s="1"/>
  <c r="O29" i="6" s="1"/>
  <c r="P29" i="6" s="1"/>
  <c r="H28" i="6"/>
  <c r="I28" i="6" s="1"/>
  <c r="J28" i="6" s="1"/>
  <c r="K28" i="6" s="1"/>
  <c r="L28" i="6" s="1"/>
  <c r="M28" i="6" s="1"/>
  <c r="N28" i="6" s="1"/>
  <c r="O28" i="6" s="1"/>
  <c r="P28" i="6" s="1"/>
  <c r="Q28" i="6" s="1"/>
  <c r="H27" i="6"/>
  <c r="I27" i="6" s="1"/>
  <c r="J27" i="6" s="1"/>
  <c r="K27" i="6" s="1"/>
  <c r="L27" i="6" s="1"/>
  <c r="M27" i="6" s="1"/>
  <c r="N27" i="6" s="1"/>
  <c r="O27" i="6" s="1"/>
  <c r="P27" i="6" s="1"/>
  <c r="Q27" i="6" s="1"/>
  <c r="H26" i="6"/>
  <c r="I26" i="6" s="1"/>
  <c r="J26" i="6" s="1"/>
  <c r="K26" i="6" s="1"/>
  <c r="L26" i="6" s="1"/>
  <c r="M26" i="6" s="1"/>
  <c r="N26" i="6" s="1"/>
  <c r="O26" i="6" s="1"/>
  <c r="P26" i="6" s="1"/>
  <c r="Q26" i="6" s="1"/>
  <c r="H18" i="6"/>
  <c r="I18" i="6" s="1"/>
  <c r="J18" i="6" s="1"/>
  <c r="K18" i="6" s="1"/>
  <c r="L18" i="6" s="1"/>
  <c r="M18" i="6" s="1"/>
  <c r="N18" i="6" s="1"/>
  <c r="O18" i="6" s="1"/>
  <c r="P18" i="6" s="1"/>
  <c r="Q18" i="6" s="1"/>
  <c r="H17" i="6"/>
  <c r="I17" i="6" s="1"/>
  <c r="J17" i="6" s="1"/>
  <c r="K17" i="6" s="1"/>
  <c r="L17" i="6" s="1"/>
  <c r="M17" i="6" s="1"/>
  <c r="N17" i="6" s="1"/>
  <c r="O17" i="6" s="1"/>
  <c r="P17" i="6" s="1"/>
  <c r="Q17" i="6" s="1"/>
  <c r="H16" i="6"/>
  <c r="I16" i="6" s="1"/>
  <c r="J16" i="6" s="1"/>
  <c r="K16" i="6" s="1"/>
  <c r="L16" i="6" s="1"/>
  <c r="M16" i="6" s="1"/>
  <c r="N16" i="6" s="1"/>
  <c r="O16" i="6" s="1"/>
  <c r="P16" i="6" s="1"/>
  <c r="Q16" i="6" s="1"/>
  <c r="H15" i="6"/>
  <c r="I15" i="6" s="1"/>
  <c r="J15" i="6" s="1"/>
  <c r="K15" i="6" s="1"/>
  <c r="L15" i="6" s="1"/>
  <c r="M15" i="6" s="1"/>
  <c r="N15" i="6" s="1"/>
  <c r="O15" i="6" s="1"/>
  <c r="P15" i="6" s="1"/>
  <c r="Q15" i="6" s="1"/>
  <c r="H14" i="6"/>
  <c r="I14" i="6" s="1"/>
  <c r="J14" i="6" s="1"/>
  <c r="K14" i="6" s="1"/>
  <c r="L14" i="6" s="1"/>
  <c r="M14" i="6" s="1"/>
  <c r="N14" i="6" s="1"/>
  <c r="O14" i="6" s="1"/>
  <c r="P14" i="6" s="1"/>
  <c r="Q14" i="6" s="1"/>
  <c r="H13" i="6"/>
  <c r="I13" i="6" s="1"/>
  <c r="J13" i="6" s="1"/>
  <c r="K13" i="6" s="1"/>
  <c r="L13" i="6" s="1"/>
  <c r="M13" i="6" s="1"/>
  <c r="N13" i="6" s="1"/>
  <c r="O13" i="6" s="1"/>
  <c r="P13" i="6" s="1"/>
  <c r="Q13" i="6" s="1"/>
  <c r="H12" i="6"/>
  <c r="I12" i="6" s="1"/>
  <c r="J12" i="6" s="1"/>
  <c r="K12" i="6" s="1"/>
  <c r="L12" i="6" s="1"/>
  <c r="M12" i="6" s="1"/>
  <c r="N12" i="6" s="1"/>
  <c r="O12" i="6" s="1"/>
  <c r="P12" i="6" s="1"/>
  <c r="Q12" i="6" s="1"/>
  <c r="H11" i="6"/>
  <c r="I11" i="6" s="1"/>
  <c r="J11" i="6" s="1"/>
  <c r="K11" i="6" s="1"/>
  <c r="L11" i="6" s="1"/>
  <c r="M11" i="6" s="1"/>
  <c r="N11" i="6" s="1"/>
  <c r="O11" i="6" s="1"/>
  <c r="P11" i="6" s="1"/>
  <c r="Q11" i="6" s="1"/>
  <c r="H10" i="6"/>
  <c r="I10" i="6" s="1"/>
  <c r="J10" i="6" s="1"/>
  <c r="K10" i="6" s="1"/>
  <c r="L10" i="6" s="1"/>
  <c r="M10" i="6" s="1"/>
  <c r="N10" i="6" s="1"/>
  <c r="O10" i="6" s="1"/>
  <c r="P10" i="6" s="1"/>
  <c r="Q10" i="6" s="1"/>
  <c r="H9" i="6"/>
  <c r="I9" i="6" s="1"/>
  <c r="J9" i="6" s="1"/>
  <c r="K9" i="6" s="1"/>
  <c r="L9" i="6" s="1"/>
  <c r="M9" i="6" s="1"/>
  <c r="N9" i="6" s="1"/>
  <c r="O9" i="6" s="1"/>
  <c r="P9" i="6" s="1"/>
  <c r="Q9" i="6" s="1"/>
  <c r="H8" i="6"/>
  <c r="I8" i="6" s="1"/>
  <c r="J8" i="6" s="1"/>
  <c r="K8" i="6" s="1"/>
  <c r="L8" i="6" s="1"/>
  <c r="M8" i="6" s="1"/>
  <c r="N8" i="6" s="1"/>
  <c r="O8" i="6" s="1"/>
  <c r="P8" i="6" s="1"/>
  <c r="H7" i="6"/>
  <c r="I7" i="6" s="1"/>
  <c r="J7" i="6" s="1"/>
  <c r="K7" i="6" s="1"/>
  <c r="L7" i="6" s="1"/>
  <c r="M7" i="6" s="1"/>
  <c r="N7" i="6" s="1"/>
  <c r="O7" i="6" s="1"/>
  <c r="P7" i="6" s="1"/>
  <c r="Q7" i="6" s="1"/>
  <c r="H6" i="6"/>
  <c r="I6" i="6" s="1"/>
  <c r="J6" i="6" s="1"/>
  <c r="K6" i="6" s="1"/>
  <c r="L6" i="6" s="1"/>
  <c r="M6" i="6" s="1"/>
  <c r="N6" i="6" s="1"/>
  <c r="O6" i="6" s="1"/>
  <c r="P6" i="6" s="1"/>
  <c r="Q6" i="6" s="1"/>
  <c r="H5" i="6"/>
  <c r="I5" i="6" s="1"/>
  <c r="J5" i="6" s="1"/>
  <c r="K5" i="6" s="1"/>
  <c r="L5" i="6" s="1"/>
  <c r="M5" i="6" s="1"/>
  <c r="N5" i="6" s="1"/>
  <c r="O5" i="6" s="1"/>
  <c r="P5" i="6" s="1"/>
  <c r="Q5" i="6" s="1"/>
</calcChain>
</file>

<file path=xl/sharedStrings.xml><?xml version="1.0" encoding="utf-8"?>
<sst xmlns="http://schemas.openxmlformats.org/spreadsheetml/2006/main" count="170" uniqueCount="119">
  <si>
    <t>Male</t>
  </si>
  <si>
    <t>Female</t>
  </si>
  <si>
    <t>Cost per case</t>
  </si>
  <si>
    <t>Number of newborn: Total</t>
  </si>
  <si>
    <t>%</t>
  </si>
  <si>
    <t>Unit : Million</t>
  </si>
  <si>
    <t>Sickness</t>
  </si>
  <si>
    <t>Maternity</t>
  </si>
  <si>
    <t>Disability</t>
  </si>
  <si>
    <t>Child Allowance</t>
  </si>
  <si>
    <t>Health</t>
  </si>
  <si>
    <t>Pension</t>
  </si>
  <si>
    <t>projection based on census in 2000</t>
  </si>
  <si>
    <t>Projections</t>
  </si>
  <si>
    <t>Age</t>
  </si>
  <si>
    <t>Historical data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</si>
  <si>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</si>
  <si>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</si>
  <si>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</si>
  <si>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</si>
  <si>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</si>
  <si>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</si>
  <si>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</si>
  <si>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</si>
  <si>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</si>
  <si>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</si>
  <si>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</si>
  <si>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</si>
  <si>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</si>
  <si>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+</t>
  </si>
  <si>
    <t>Assume age specific participation rates constant over time</t>
  </si>
  <si>
    <t>Inputed variables --&gt; labor participation rates / Calculated: Economically Active Population</t>
  </si>
  <si>
    <t>Historical data from labour survey 2010 (NSO)</t>
  </si>
  <si>
    <t>education effect in age group 15-19 years ; about 27%in 2020, decrease by trend</t>
  </si>
  <si>
    <t>FEMALE LABOR PARTICIPATION RATES (in percent)</t>
  </si>
  <si>
    <t>education effect in age group 15-19 years ; about 15%in 2020, decrease by trend</t>
  </si>
  <si>
    <t>MALE LABOUR PARTICIPATION RATES (in percent)</t>
  </si>
  <si>
    <t>MACROECONOMIC FRAMEWORK</t>
  </si>
  <si>
    <t>Notes</t>
  </si>
  <si>
    <t>ASSUMPTIONS</t>
  </si>
  <si>
    <t>(In local currency, at current prices)</t>
  </si>
  <si>
    <t>Average wage (monthly)</t>
  </si>
  <si>
    <t>Minimum wage  (Daily)</t>
  </si>
  <si>
    <t>Poverty line (monthly)</t>
  </si>
  <si>
    <t>Poverty rate (%)</t>
  </si>
  <si>
    <t>Children (&lt; 15 yr.)</t>
  </si>
  <si>
    <t>Working Age (15-59 yr.)</t>
  </si>
  <si>
    <t>Elderly (60+ yr.)</t>
  </si>
  <si>
    <t>(Annual percentage change)</t>
  </si>
  <si>
    <t>GDP at constant prices</t>
  </si>
  <si>
    <t>Source : NATIONAL INCOME OF THAILAND (edition 2009) From 2010: IMF Staff report  2010 Since 2009 get from aj.Somchai</t>
  </si>
  <si>
    <t>GDP deflator (base 1988)</t>
  </si>
  <si>
    <t>Labour productivity</t>
  </si>
  <si>
    <t>RESULTS</t>
  </si>
  <si>
    <t>NATIONAL INCOME AND PRICES</t>
  </si>
  <si>
    <t>(In millions of local currency)</t>
  </si>
  <si>
    <t xml:space="preserve">GDP at constant prices </t>
  </si>
  <si>
    <t>GDP at current prices (millions)</t>
  </si>
  <si>
    <t>Source: BOT (2005-2010) the rest from Aj.Somchai</t>
  </si>
  <si>
    <t>Headline inflation (incl. food energy)</t>
  </si>
  <si>
    <t>POPULATION AND LABOUR MARKET</t>
  </si>
  <si>
    <t>Employment (in thousands)</t>
  </si>
  <si>
    <t>Source:NSO</t>
  </si>
  <si>
    <t>Unemployment (in thousands)</t>
  </si>
  <si>
    <t>Unemployment rate</t>
  </si>
  <si>
    <t>Source: Office of the National Economic and Social Development Board, Office of the Prime Minister (NESDB)</t>
  </si>
  <si>
    <t>From MOL</t>
  </si>
  <si>
    <t>Source: Data of The Household Socio-Economic Survey, National Statistical Office</t>
  </si>
  <si>
    <t>Source : World Economic Outlook data (2009), IMF http://www.econstats.com/weo/CTHA.htm</t>
  </si>
  <si>
    <t>ปีงบประมาณ</t>
  </si>
  <si>
    <t>Education for cs</t>
  </si>
  <si>
    <t>Rent Home</t>
  </si>
  <si>
    <t>3-20</t>
  </si>
  <si>
    <t>%Increase</t>
  </si>
  <si>
    <t>Inflation rate (%)</t>
  </si>
  <si>
    <t>Expenditure (in millions)</t>
  </si>
  <si>
    <t>Number of beneficiaries (3-20)</t>
  </si>
  <si>
    <t>Projected data on revenue and expenditure of SSF ( Art 33+39)</t>
  </si>
  <si>
    <t>Death</t>
  </si>
  <si>
    <t>Old-Age</t>
  </si>
  <si>
    <t>Unemployment</t>
  </si>
  <si>
    <t>Source: Actuarial and Statistics Division, Social Security Office ( 17th December 2011)</t>
  </si>
  <si>
    <t xml:space="preserve">Note: </t>
  </si>
  <si>
    <t>1. In 2012, SSO has reduced contribution rate in order to assist flooded victims so the contribution income will be reduced dramatically in the projection result.</t>
  </si>
  <si>
    <t>2. As of December 2011, the reserve of SSF was 945,102 Million Baht</t>
  </si>
  <si>
    <t>Total expenditure</t>
  </si>
  <si>
    <t>1. Total benefit expenditure</t>
  </si>
  <si>
    <t>2. Admin cost</t>
  </si>
  <si>
    <t>3. Base year of the projection is in 2010</t>
  </si>
  <si>
    <t>Input Data</t>
  </si>
  <si>
    <t>Child</t>
  </si>
  <si>
    <t>Take up rate</t>
  </si>
  <si>
    <t>%administrative</t>
  </si>
  <si>
    <t>Number of days/year/person</t>
  </si>
  <si>
    <t>Target population: number of births (informal sector)</t>
  </si>
  <si>
    <t xml:space="preserve">Civil Servants, scholarship </t>
  </si>
  <si>
    <t xml:space="preserve">Civil Servant </t>
  </si>
  <si>
    <t>Informal Sector Article 40 (Ying Projection)</t>
  </si>
  <si>
    <t>(Expenditure): no waiting period</t>
  </si>
  <si>
    <t>(Government contribution)</t>
  </si>
  <si>
    <t>Government officials 60-69</t>
  </si>
  <si>
    <t>Government officials 70-79</t>
  </si>
  <si>
    <t>Government officials 80-89</t>
  </si>
  <si>
    <t>Government officials 90+</t>
  </si>
  <si>
    <t>Number of government officials (thousands)</t>
  </si>
  <si>
    <t>Status Quo: Expenditure (in millions)</t>
  </si>
  <si>
    <t>Projected SSO (in millions)</t>
  </si>
  <si>
    <t>Civil Servants ( They will have receive pension, therefore this cost was included in the pension sheet)</t>
  </si>
  <si>
    <t>Informal Sector (art 40)</t>
  </si>
  <si>
    <t xml:space="preserve">500 Baht for all disabled people </t>
  </si>
  <si>
    <t>% of the informal sector aged 15-59</t>
  </si>
  <si>
    <t>Average prevalence rate</t>
  </si>
  <si>
    <t>Civil Servants (CSMBS)</t>
  </si>
  <si>
    <t>Informal sector (UCS)</t>
  </si>
  <si>
    <t>Beneficiaries (in thousand)</t>
  </si>
  <si>
    <t>Children</t>
  </si>
  <si>
    <t>Working age population</t>
  </si>
  <si>
    <t>Package cost at current prices</t>
  </si>
  <si>
    <t>Targeting Poor Child Allowance for all children aged 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</si>
</sst>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#,##0.0"/>
    <numFmt numFmtId="188" formatCode="0.000"/>
    <numFmt numFmtId="189" formatCode="_(* #,##0.00_);_(* \(#,##0.00\);_(* &quot;-&quot;??_);_(@_)"/>
    <numFmt numFmtId="190" formatCode="_(* #,##0_);_(* \(#,##0\);_(* &quot;-&quot;_);_(@_)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_-* #,##0_-;\-* #,##0_-;_-* &quot;-&quot;??_-;_-@_-"/>
    <numFmt numFmtId="194" formatCode="#,##0.0_ ;\-#,##0.0\ "/>
    <numFmt numFmtId="195" formatCode="0.0"/>
    <numFmt numFmtId="196" formatCode="0.0%"/>
  </numFmts>
  <fonts count="76">
    <font>
      <sz val="9"/>
      <color theme="1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9"/>
      <color theme="1"/>
      <name val="Arial"/>
      <family val="2"/>
      <charset val="222"/>
    </font>
    <font>
      <b/>
      <sz val="9"/>
      <color theme="1"/>
      <name val="Arial"/>
      <family val="2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</font>
    <font>
      <sz val="11"/>
      <color indexed="9"/>
      <name val="Tahoma"/>
      <family val="2"/>
      <charset val="222"/>
    </font>
    <font>
      <b/>
      <sz val="11"/>
      <color theme="0"/>
      <name val="Calibri"/>
      <family val="2"/>
    </font>
    <font>
      <b/>
      <sz val="11"/>
      <color theme="0"/>
      <name val="Calibri"/>
      <family val="2"/>
      <charset val="222"/>
    </font>
    <font>
      <sz val="14"/>
      <name val="Cordia New"/>
      <family val="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ngsana New"/>
      <family val="1"/>
    </font>
    <font>
      <sz val="9"/>
      <color indexed="8"/>
      <name val="Arial"/>
      <family val="2"/>
    </font>
    <font>
      <u/>
      <sz val="11"/>
      <color theme="11"/>
      <name val="Calibri"/>
      <family val="2"/>
    </font>
    <font>
      <sz val="12"/>
      <color indexed="8"/>
      <name val="Helv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2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</font>
    <font>
      <i/>
      <sz val="11"/>
      <color indexed="23"/>
      <name val="Tahoma"/>
      <family val="2"/>
      <charset val="222"/>
    </font>
    <font>
      <b/>
      <sz val="18"/>
      <color indexed="62"/>
      <name val="Tahoma"/>
      <family val="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</font>
    <font>
      <sz val="11"/>
      <color indexed="17"/>
      <name val="Tahoma"/>
      <family val="2"/>
      <charset val="222"/>
    </font>
    <font>
      <sz val="10"/>
      <color indexed="64"/>
      <name val="Arial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4"/>
      <name val="Tahoma"/>
      <family val="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62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62"/>
      <name val="Tahoma"/>
      <family val="2"/>
    </font>
    <font>
      <b/>
      <sz val="11"/>
      <color indexed="56"/>
      <name val="Tahoma"/>
      <family val="2"/>
      <charset val="222"/>
    </font>
    <font>
      <b/>
      <u/>
      <sz val="10"/>
      <color theme="1"/>
      <name val="Tahoma"/>
      <family val="2"/>
      <scheme val="major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0"/>
      <color rgb="FFFF0000"/>
      <name val="Tahoma"/>
      <family val="2"/>
      <scheme val="major"/>
    </font>
    <font>
      <b/>
      <sz val="13"/>
      <color indexed="8"/>
      <name val="Calibri"/>
      <family val="2"/>
    </font>
    <font>
      <sz val="11"/>
      <color rgb="FFFF0000"/>
      <name val="Calibri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name val="Tahoma"/>
      <family val="2"/>
      <scheme val="maj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  <charset val="222"/>
    </font>
    <font>
      <sz val="11"/>
      <color theme="0" tint="-0.499984740745262"/>
      <name val="Calibri"/>
      <family val="2"/>
    </font>
    <font>
      <sz val="9"/>
      <name val="Arial"/>
      <family val="2"/>
      <charset val="222"/>
    </font>
  </fonts>
  <fills count="4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89">
    <xf numFmtId="0" fontId="0" fillId="0" borderId="0"/>
    <xf numFmtId="9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5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5" borderId="0" applyNumberFormat="0" applyBorder="0" applyAlignment="0" applyProtection="0"/>
    <xf numFmtId="0" fontId="5" fillId="13" borderId="0" applyNumberFormat="0" applyBorder="0" applyAlignment="0" applyProtection="0"/>
    <xf numFmtId="0" fontId="4" fillId="4" borderId="0" applyNumberFormat="0" applyBorder="0" applyAlignment="0" applyProtection="0"/>
    <xf numFmtId="0" fontId="5" fillId="14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5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4" borderId="0" applyNumberFormat="0" applyBorder="0" applyAlignment="0" applyProtection="0"/>
    <xf numFmtId="0" fontId="7" fillId="14" borderId="0" applyNumberFormat="0" applyBorder="0" applyAlignment="0" applyProtection="0"/>
    <xf numFmtId="0" fontId="6" fillId="11" borderId="0" applyNumberFormat="0" applyBorder="0" applyAlignment="0" applyProtection="0"/>
    <xf numFmtId="0" fontId="7" fillId="18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5" borderId="0" applyNumberFormat="0" applyBorder="0" applyAlignment="0" applyProtection="0"/>
    <xf numFmtId="0" fontId="7" fillId="19" borderId="0" applyNumberFormat="0" applyBorder="0" applyAlignment="0" applyProtection="0"/>
    <xf numFmtId="0" fontId="8" fillId="2" borderId="1" applyNumberFormat="0" applyAlignment="0" applyProtection="0"/>
    <xf numFmtId="0" fontId="9" fillId="2" borderId="1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" fillId="0" borderId="0"/>
    <xf numFmtId="0" fontId="14" fillId="0" borderId="0"/>
    <xf numFmtId="0" fontId="10" fillId="0" borderId="0"/>
    <xf numFmtId="0" fontId="11" fillId="0" borderId="0"/>
    <xf numFmtId="0" fontId="13" fillId="0" borderId="0"/>
    <xf numFmtId="0" fontId="15" fillId="0" borderId="0"/>
    <xf numFmtId="0" fontId="13" fillId="0" borderId="0"/>
    <xf numFmtId="0" fontId="1" fillId="0" borderId="0"/>
    <xf numFmtId="189" fontId="18" fillId="20" borderId="0" applyNumberFormat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0" fontId="11" fillId="0" borderId="0"/>
    <xf numFmtId="0" fontId="13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0" fontId="20" fillId="0" borderId="0"/>
    <xf numFmtId="0" fontId="21" fillId="0" borderId="0"/>
    <xf numFmtId="0" fontId="22" fillId="0" borderId="0">
      <alignment vertical="top"/>
    </xf>
    <xf numFmtId="0" fontId="1" fillId="0" borderId="0"/>
    <xf numFmtId="0" fontId="2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0" fillId="0" borderId="0"/>
    <xf numFmtId="0" fontId="14" fillId="0" borderId="0"/>
    <xf numFmtId="0" fontId="10" fillId="0" borderId="0"/>
    <xf numFmtId="0" fontId="13" fillId="0" borderId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3" borderId="2" applyNumberFormat="0" applyAlignment="0" applyProtection="0"/>
    <xf numFmtId="0" fontId="23" fillId="3" borderId="2" applyNumberFormat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1" borderId="3" applyNumberFormat="0" applyAlignment="0" applyProtection="0"/>
    <xf numFmtId="0" fontId="32" fillId="21" borderId="3" applyNumberFormat="0" applyAlignment="0" applyProtection="0"/>
    <xf numFmtId="0" fontId="33" fillId="0" borderId="4" applyNumberFormat="0" applyFill="0" applyAlignment="0" applyProtection="0"/>
    <xf numFmtId="0" fontId="34" fillId="0" borderId="4" applyNumberFormat="0" applyFill="0" applyAlignment="0" applyProtection="0"/>
    <xf numFmtId="0" fontId="35" fillId="7" borderId="0" applyNumberFormat="0" applyBorder="0" applyAlignment="0" applyProtection="0"/>
    <xf numFmtId="0" fontId="36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38" fillId="5" borderId="2" applyNumberFormat="0" applyAlignment="0" applyProtection="0"/>
    <xf numFmtId="0" fontId="38" fillId="5" borderId="2" applyNumberFormat="0" applyAlignment="0" applyProtection="0"/>
    <xf numFmtId="0" fontId="39" fillId="11" borderId="2" applyNumberFormat="0" applyAlignment="0" applyProtection="0"/>
    <xf numFmtId="0" fontId="40" fillId="22" borderId="0" applyNumberFormat="0" applyBorder="0" applyAlignment="0" applyProtection="0"/>
    <xf numFmtId="0" fontId="41" fillId="2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6" borderId="0" applyNumberFormat="0" applyBorder="0" applyAlignment="0" applyProtection="0"/>
    <xf numFmtId="0" fontId="45" fillId="6" borderId="0" applyNumberFormat="0" applyBorder="0" applyAlignment="0" applyProtection="0"/>
    <xf numFmtId="0" fontId="6" fillId="16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6" fillId="4" borderId="0" applyNumberFormat="0" applyBorder="0" applyAlignment="0" applyProtection="0"/>
    <xf numFmtId="0" fontId="7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18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3" borderId="0" applyNumberFormat="0" applyBorder="0" applyAlignment="0" applyProtection="0"/>
    <xf numFmtId="0" fontId="7" fillId="29" borderId="0" applyNumberFormat="0" applyBorder="0" applyAlignment="0" applyProtection="0"/>
    <xf numFmtId="0" fontId="46" fillId="3" borderId="7" applyNumberFormat="0" applyAlignment="0" applyProtection="0"/>
    <xf numFmtId="0" fontId="46" fillId="3" borderId="7" applyNumberFormat="0" applyAlignment="0" applyProtection="0"/>
    <xf numFmtId="0" fontId="47" fillId="11" borderId="7" applyNumberForma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5" fillId="22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1" applyNumberFormat="0" applyFill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82">
    <xf numFmtId="0" fontId="0" fillId="0" borderId="0" xfId="0"/>
    <xf numFmtId="0" fontId="3" fillId="0" borderId="0" xfId="0" applyFont="1"/>
    <xf numFmtId="0" fontId="54" fillId="0" borderId="0" xfId="0" applyFont="1"/>
    <xf numFmtId="0" fontId="55" fillId="0" borderId="0" xfId="0" applyFont="1"/>
    <xf numFmtId="0" fontId="57" fillId="0" borderId="0" xfId="0" applyFont="1"/>
    <xf numFmtId="3" fontId="55" fillId="0" borderId="16" xfId="0" applyNumberFormat="1" applyFont="1" applyFill="1" applyBorder="1"/>
    <xf numFmtId="0" fontId="0" fillId="31" borderId="18" xfId="0" applyFill="1" applyBorder="1"/>
    <xf numFmtId="0" fontId="19" fillId="0" borderId="0" xfId="0" applyFont="1"/>
    <xf numFmtId="0" fontId="19" fillId="31" borderId="18" xfId="0" applyFont="1" applyFill="1" applyBorder="1"/>
    <xf numFmtId="0" fontId="19" fillId="31" borderId="21" xfId="0" applyFont="1" applyFill="1" applyBorder="1" applyAlignment="1">
      <alignment horizontal="center"/>
    </xf>
    <xf numFmtId="0" fontId="19" fillId="31" borderId="0" xfId="0" applyFont="1" applyFill="1" applyBorder="1" applyAlignment="1">
      <alignment horizontal="center"/>
    </xf>
    <xf numFmtId="0" fontId="19" fillId="31" borderId="22" xfId="0" applyFont="1" applyFill="1" applyBorder="1" applyAlignment="1">
      <alignment horizontal="center"/>
    </xf>
    <xf numFmtId="0" fontId="19" fillId="31" borderId="23" xfId="0" applyFont="1" applyFill="1" applyBorder="1" applyAlignment="1">
      <alignment horizontal="center"/>
    </xf>
    <xf numFmtId="0" fontId="19" fillId="31" borderId="15" xfId="0" applyFont="1" applyFill="1" applyBorder="1" applyAlignment="1">
      <alignment horizontal="center"/>
    </xf>
    <xf numFmtId="0" fontId="19" fillId="31" borderId="24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3" fontId="19" fillId="32" borderId="18" xfId="0" applyNumberFormat="1" applyFont="1" applyFill="1" applyBorder="1"/>
    <xf numFmtId="3" fontId="19" fillId="32" borderId="19" xfId="0" applyNumberFormat="1" applyFont="1" applyFill="1" applyBorder="1"/>
    <xf numFmtId="3" fontId="19" fillId="32" borderId="20" xfId="0" applyNumberFormat="1" applyFont="1" applyFill="1" applyBorder="1"/>
    <xf numFmtId="187" fontId="19" fillId="33" borderId="19" xfId="0" applyNumberFormat="1" applyFont="1" applyFill="1" applyBorder="1"/>
    <xf numFmtId="187" fontId="19" fillId="33" borderId="20" xfId="0" applyNumberFormat="1" applyFont="1" applyFill="1" applyBorder="1"/>
    <xf numFmtId="0" fontId="19" fillId="0" borderId="2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3" fontId="19" fillId="32" borderId="21" xfId="0" applyNumberFormat="1" applyFont="1" applyFill="1" applyBorder="1"/>
    <xf numFmtId="3" fontId="19" fillId="32" borderId="0" xfId="0" applyNumberFormat="1" applyFont="1" applyFill="1" applyBorder="1"/>
    <xf numFmtId="3" fontId="19" fillId="32" borderId="22" xfId="0" applyNumberFormat="1" applyFont="1" applyFill="1" applyBorder="1"/>
    <xf numFmtId="187" fontId="19" fillId="33" borderId="0" xfId="0" applyNumberFormat="1" applyFont="1" applyFill="1" applyBorder="1"/>
    <xf numFmtId="187" fontId="19" fillId="33" borderId="22" xfId="0" applyNumberFormat="1" applyFont="1" applyFill="1" applyBorder="1"/>
    <xf numFmtId="0" fontId="19" fillId="0" borderId="16" xfId="0" applyFont="1" applyBorder="1" applyAlignment="1">
      <alignment horizontal="center"/>
    </xf>
    <xf numFmtId="187" fontId="19" fillId="32" borderId="21" xfId="0" applyNumberFormat="1" applyFont="1" applyFill="1" applyBorder="1"/>
    <xf numFmtId="187" fontId="19" fillId="32" borderId="0" xfId="0" applyNumberFormat="1" applyFont="1" applyFill="1" applyBorder="1"/>
    <xf numFmtId="187" fontId="19" fillId="32" borderId="22" xfId="0" applyNumberFormat="1" applyFont="1" applyFill="1" applyBorder="1"/>
    <xf numFmtId="0" fontId="19" fillId="0" borderId="23" xfId="0" applyFont="1" applyBorder="1" applyAlignment="1">
      <alignment horizontal="center"/>
    </xf>
    <xf numFmtId="187" fontId="19" fillId="32" borderId="23" xfId="0" applyNumberFormat="1" applyFont="1" applyFill="1" applyBorder="1"/>
    <xf numFmtId="187" fontId="19" fillId="32" borderId="15" xfId="0" applyNumberFormat="1" applyFont="1" applyFill="1" applyBorder="1"/>
    <xf numFmtId="187" fontId="19" fillId="32" borderId="24" xfId="0" applyNumberFormat="1" applyFont="1" applyFill="1" applyBorder="1"/>
    <xf numFmtId="187" fontId="19" fillId="33" borderId="15" xfId="0" applyNumberFormat="1" applyFont="1" applyFill="1" applyBorder="1"/>
    <xf numFmtId="187" fontId="19" fillId="33" borderId="24" xfId="0" applyNumberFormat="1" applyFont="1" applyFill="1" applyBorder="1"/>
    <xf numFmtId="0" fontId="19" fillId="0" borderId="17" xfId="0" applyFont="1" applyBorder="1" applyAlignment="1">
      <alignment horizontal="center"/>
    </xf>
    <xf numFmtId="194" fontId="61" fillId="32" borderId="0" xfId="0" applyNumberFormat="1" applyFont="1" applyFill="1" applyAlignment="1">
      <alignment horizontal="right"/>
    </xf>
    <xf numFmtId="194" fontId="61" fillId="33" borderId="18" xfId="0" applyNumberFormat="1" applyFont="1" applyFill="1" applyBorder="1" applyAlignment="1">
      <alignment horizontal="right"/>
    </xf>
    <xf numFmtId="194" fontId="61" fillId="33" borderId="19" xfId="0" applyNumberFormat="1" applyFont="1" applyFill="1" applyBorder="1" applyAlignment="1">
      <alignment horizontal="right"/>
    </xf>
    <xf numFmtId="194" fontId="61" fillId="33" borderId="20" xfId="0" applyNumberFormat="1" applyFont="1" applyFill="1" applyBorder="1" applyAlignment="1">
      <alignment horizontal="right"/>
    </xf>
    <xf numFmtId="3" fontId="61" fillId="32" borderId="0" xfId="0" applyNumberFormat="1" applyFont="1" applyFill="1" applyBorder="1"/>
    <xf numFmtId="194" fontId="61" fillId="33" borderId="21" xfId="0" applyNumberFormat="1" applyFont="1" applyFill="1" applyBorder="1" applyAlignment="1">
      <alignment horizontal="right"/>
    </xf>
    <xf numFmtId="194" fontId="61" fillId="33" borderId="0" xfId="0" applyNumberFormat="1" applyFont="1" applyFill="1" applyBorder="1" applyAlignment="1">
      <alignment horizontal="right"/>
    </xf>
    <xf numFmtId="194" fontId="61" fillId="33" borderId="22" xfId="0" applyNumberFormat="1" applyFont="1" applyFill="1" applyBorder="1" applyAlignment="1">
      <alignment horizontal="right"/>
    </xf>
    <xf numFmtId="3" fontId="62" fillId="32" borderId="0" xfId="0" applyNumberFormat="1" applyFont="1" applyFill="1" applyBorder="1"/>
    <xf numFmtId="3" fontId="62" fillId="32" borderId="22" xfId="0" applyNumberFormat="1" applyFont="1" applyFill="1" applyBorder="1"/>
    <xf numFmtId="3" fontId="62" fillId="32" borderId="21" xfId="0" applyNumberFormat="1" applyFont="1" applyFill="1" applyBorder="1"/>
    <xf numFmtId="194" fontId="61" fillId="33" borderId="23" xfId="0" applyNumberFormat="1" applyFont="1" applyFill="1" applyBorder="1" applyAlignment="1">
      <alignment horizontal="right"/>
    </xf>
    <xf numFmtId="194" fontId="61" fillId="33" borderId="15" xfId="0" applyNumberFormat="1" applyFont="1" applyFill="1" applyBorder="1" applyAlignment="1">
      <alignment horizontal="right"/>
    </xf>
    <xf numFmtId="194" fontId="61" fillId="33" borderId="24" xfId="0" applyNumberFormat="1" applyFont="1" applyFill="1" applyBorder="1" applyAlignment="1">
      <alignment horizontal="right"/>
    </xf>
    <xf numFmtId="0" fontId="0" fillId="31" borderId="23" xfId="0" applyFill="1" applyBorder="1" applyAlignment="1">
      <alignment horizontal="center" vertical="center"/>
    </xf>
    <xf numFmtId="0" fontId="0" fillId="31" borderId="15" xfId="0" applyFill="1" applyBorder="1" applyAlignment="1">
      <alignment horizontal="center" vertical="center"/>
    </xf>
    <xf numFmtId="0" fontId="0" fillId="31" borderId="24" xfId="0" applyFill="1" applyBorder="1" applyAlignment="1">
      <alignment horizontal="center" vertical="center"/>
    </xf>
    <xf numFmtId="195" fontId="0" fillId="32" borderId="18" xfId="0" applyNumberFormat="1" applyFill="1" applyBorder="1"/>
    <xf numFmtId="195" fontId="0" fillId="32" borderId="19" xfId="0" applyNumberFormat="1" applyFill="1" applyBorder="1"/>
    <xf numFmtId="195" fontId="0" fillId="32" borderId="20" xfId="0" applyNumberFormat="1" applyFill="1" applyBorder="1"/>
    <xf numFmtId="195" fontId="0" fillId="32" borderId="21" xfId="0" applyNumberFormat="1" applyFill="1" applyBorder="1"/>
    <xf numFmtId="195" fontId="0" fillId="32" borderId="0" xfId="0" applyNumberFormat="1" applyFill="1" applyBorder="1"/>
    <xf numFmtId="195" fontId="0" fillId="32" borderId="22" xfId="0" applyNumberFormat="1" applyFill="1" applyBorder="1"/>
    <xf numFmtId="195" fontId="0" fillId="32" borderId="23" xfId="0" applyNumberFormat="1" applyFill="1" applyBorder="1"/>
    <xf numFmtId="195" fontId="0" fillId="32" borderId="15" xfId="0" applyNumberFormat="1" applyFill="1" applyBorder="1"/>
    <xf numFmtId="195" fontId="0" fillId="32" borderId="24" xfId="0" applyNumberFormat="1" applyFill="1" applyBorder="1"/>
    <xf numFmtId="195" fontId="0" fillId="32" borderId="27" xfId="0" applyNumberFormat="1" applyFill="1" applyBorder="1"/>
    <xf numFmtId="195" fontId="0" fillId="32" borderId="26" xfId="0" applyNumberFormat="1" applyFill="1" applyBorder="1"/>
    <xf numFmtId="195" fontId="0" fillId="32" borderId="28" xfId="0" applyNumberFormat="1" applyFill="1" applyBorder="1"/>
    <xf numFmtId="0" fontId="63" fillId="31" borderId="23" xfId="0" applyFont="1" applyFill="1" applyBorder="1" applyAlignment="1">
      <alignment horizontal="left" indent="1"/>
    </xf>
    <xf numFmtId="49" fontId="0" fillId="0" borderId="21" xfId="0" applyNumberFormat="1" applyBorder="1" applyAlignment="1">
      <alignment horizontal="left" indent="1"/>
    </xf>
    <xf numFmtId="49" fontId="0" fillId="0" borderId="27" xfId="0" applyNumberFormat="1" applyBorder="1" applyAlignment="1">
      <alignment horizontal="left" indent="1"/>
    </xf>
    <xf numFmtId="0" fontId="58" fillId="0" borderId="0" xfId="0" applyFont="1"/>
    <xf numFmtId="195" fontId="59" fillId="32" borderId="21" xfId="0" applyNumberFormat="1" applyFont="1" applyFill="1" applyBorder="1"/>
    <xf numFmtId="195" fontId="59" fillId="32" borderId="22" xfId="0" applyNumberFormat="1" applyFont="1" applyFill="1" applyBorder="1"/>
    <xf numFmtId="0" fontId="64" fillId="0" borderId="0" xfId="0" applyFont="1" applyAlignment="1"/>
    <xf numFmtId="0" fontId="65" fillId="0" borderId="0" xfId="0" applyFont="1" applyAlignment="1">
      <alignment horizontal="left"/>
    </xf>
    <xf numFmtId="0" fontId="65" fillId="0" borderId="21" xfId="0" applyFont="1" applyBorder="1" applyAlignment="1">
      <alignment horizontal="left"/>
    </xf>
    <xf numFmtId="0" fontId="65" fillId="0" borderId="0" xfId="0" applyFont="1" applyBorder="1" applyAlignment="1">
      <alignment horizontal="left"/>
    </xf>
    <xf numFmtId="0" fontId="66" fillId="0" borderId="0" xfId="0" applyFont="1" applyAlignment="1"/>
    <xf numFmtId="0" fontId="65" fillId="0" borderId="0" xfId="0" applyFont="1" applyAlignment="1"/>
    <xf numFmtId="196" fontId="65" fillId="0" borderId="0" xfId="115" applyNumberFormat="1" applyFont="1" applyAlignment="1"/>
    <xf numFmtId="0" fontId="65" fillId="31" borderId="19" xfId="0" applyFont="1" applyFill="1" applyBorder="1" applyAlignment="1"/>
    <xf numFmtId="0" fontId="66" fillId="31" borderId="15" xfId="0" applyFont="1" applyFill="1" applyBorder="1" applyAlignment="1"/>
    <xf numFmtId="0" fontId="65" fillId="31" borderId="23" xfId="0" applyFont="1" applyFill="1" applyBorder="1" applyAlignment="1">
      <alignment horizontal="center"/>
    </xf>
    <xf numFmtId="0" fontId="65" fillId="31" borderId="15" xfId="0" applyFont="1" applyFill="1" applyBorder="1" applyAlignment="1">
      <alignment horizontal="center"/>
    </xf>
    <xf numFmtId="0" fontId="65" fillId="31" borderId="24" xfId="0" applyFont="1" applyFill="1" applyBorder="1" applyAlignment="1">
      <alignment horizontal="center"/>
    </xf>
    <xf numFmtId="0" fontId="66" fillId="0" borderId="20" xfId="0" applyFont="1" applyBorder="1" applyAlignment="1"/>
    <xf numFmtId="0" fontId="65" fillId="0" borderId="19" xfId="0" applyFont="1" applyBorder="1" applyAlignment="1"/>
    <xf numFmtId="0" fontId="65" fillId="0" borderId="21" xfId="0" applyFont="1" applyBorder="1" applyAlignment="1"/>
    <xf numFmtId="0" fontId="65" fillId="0" borderId="0" xfId="0" applyFont="1" applyBorder="1" applyAlignment="1"/>
    <xf numFmtId="0" fontId="65" fillId="0" borderId="22" xfId="0" applyFont="1" applyBorder="1" applyAlignment="1"/>
    <xf numFmtId="0" fontId="65" fillId="0" borderId="0" xfId="0" applyFont="1" applyAlignment="1">
      <alignment wrapText="1"/>
    </xf>
    <xf numFmtId="0" fontId="67" fillId="34" borderId="22" xfId="0" applyFont="1" applyFill="1" applyBorder="1" applyAlignment="1">
      <alignment horizontal="center"/>
    </xf>
    <xf numFmtId="0" fontId="65" fillId="34" borderId="0" xfId="0" applyFont="1" applyFill="1" applyBorder="1" applyAlignment="1"/>
    <xf numFmtId="0" fontId="65" fillId="34" borderId="21" xfId="0" applyFont="1" applyFill="1" applyBorder="1" applyAlignment="1"/>
    <xf numFmtId="0" fontId="65" fillId="31" borderId="0" xfId="0" applyFont="1" applyFill="1" applyBorder="1" applyAlignment="1"/>
    <xf numFmtId="0" fontId="65" fillId="31" borderId="22" xfId="0" applyFont="1" applyFill="1" applyBorder="1" applyAlignment="1"/>
    <xf numFmtId="0" fontId="65" fillId="31" borderId="0" xfId="0" applyFont="1" applyFill="1" applyAlignment="1">
      <alignment wrapText="1"/>
    </xf>
    <xf numFmtId="0" fontId="66" fillId="0" borderId="22" xfId="0" applyFont="1" applyFill="1" applyBorder="1" applyAlignment="1">
      <alignment horizontal="left"/>
    </xf>
    <xf numFmtId="3" fontId="65" fillId="32" borderId="0" xfId="0" applyNumberFormat="1" applyFont="1" applyFill="1" applyBorder="1" applyAlignment="1"/>
    <xf numFmtId="3" fontId="65" fillId="32" borderId="0" xfId="0" applyNumberFormat="1" applyFont="1" applyFill="1" applyBorder="1" applyAlignment="1">
      <alignment horizontal="right"/>
    </xf>
    <xf numFmtId="3" fontId="65" fillId="35" borderId="21" xfId="0" applyNumberFormat="1" applyFont="1" applyFill="1" applyBorder="1" applyAlignment="1"/>
    <xf numFmtId="3" fontId="65" fillId="35" borderId="0" xfId="0" applyNumberFormat="1" applyFont="1" applyFill="1" applyBorder="1" applyAlignment="1"/>
    <xf numFmtId="3" fontId="65" fillId="35" borderId="22" xfId="0" applyNumberFormat="1" applyFont="1" applyFill="1" applyBorder="1" applyAlignment="1"/>
    <xf numFmtId="0" fontId="65" fillId="0" borderId="21" xfId="0" applyFont="1" applyFill="1" applyBorder="1" applyAlignment="1"/>
    <xf numFmtId="0" fontId="65" fillId="0" borderId="0" xfId="0" applyFont="1" applyFill="1" applyBorder="1" applyAlignment="1"/>
    <xf numFmtId="0" fontId="65" fillId="0" borderId="22" xfId="0" applyFont="1" applyFill="1" applyBorder="1" applyAlignment="1"/>
    <xf numFmtId="0" fontId="65" fillId="0" borderId="0" xfId="0" applyFont="1" applyFill="1" applyAlignment="1"/>
    <xf numFmtId="195" fontId="65" fillId="32" borderId="0" xfId="0" applyNumberFormat="1" applyFont="1" applyFill="1" applyBorder="1" applyAlignment="1"/>
    <xf numFmtId="195" fontId="65" fillId="32" borderId="22" xfId="0" applyNumberFormat="1" applyFont="1" applyFill="1" applyBorder="1" applyAlignment="1"/>
    <xf numFmtId="0" fontId="65" fillId="0" borderId="0" xfId="0" applyFont="1" applyBorder="1" applyAlignment="1">
      <alignment wrapText="1"/>
    </xf>
    <xf numFmtId="187" fontId="65" fillId="32" borderId="0" xfId="0" applyNumberFormat="1" applyFont="1" applyFill="1" applyBorder="1" applyAlignment="1"/>
    <xf numFmtId="0" fontId="66" fillId="0" borderId="22" xfId="0" applyFont="1" applyBorder="1" applyAlignment="1">
      <alignment horizontal="left" indent="2"/>
    </xf>
    <xf numFmtId="187" fontId="65" fillId="35" borderId="21" xfId="0" applyNumberFormat="1" applyFont="1" applyFill="1" applyBorder="1" applyAlignment="1"/>
    <xf numFmtId="187" fontId="65" fillId="35" borderId="0" xfId="0" applyNumberFormat="1" applyFont="1" applyFill="1" applyBorder="1" applyAlignment="1"/>
    <xf numFmtId="187" fontId="65" fillId="35" borderId="22" xfId="0" applyNumberFormat="1" applyFont="1" applyFill="1" applyBorder="1" applyAlignment="1"/>
    <xf numFmtId="187" fontId="65" fillId="0" borderId="0" xfId="0" applyNumberFormat="1" applyFont="1" applyBorder="1" applyAlignment="1"/>
    <xf numFmtId="0" fontId="67" fillId="31" borderId="0" xfId="0" applyFont="1" applyFill="1" applyAlignment="1">
      <alignment horizontal="center"/>
    </xf>
    <xf numFmtId="0" fontId="67" fillId="31" borderId="21" xfId="0" applyFont="1" applyFill="1" applyBorder="1" applyAlignment="1"/>
    <xf numFmtId="0" fontId="67" fillId="31" borderId="0" xfId="0" applyFont="1" applyFill="1" applyBorder="1" applyAlignment="1"/>
    <xf numFmtId="195" fontId="65" fillId="31" borderId="0" xfId="0" applyNumberFormat="1" applyFont="1" applyFill="1" applyBorder="1" applyAlignment="1"/>
    <xf numFmtId="195" fontId="65" fillId="31" borderId="21" xfId="0" applyNumberFormat="1" applyFont="1" applyFill="1" applyBorder="1" applyAlignment="1"/>
    <xf numFmtId="195" fontId="65" fillId="31" borderId="22" xfId="0" applyNumberFormat="1" applyFont="1" applyFill="1" applyBorder="1" applyAlignment="1"/>
    <xf numFmtId="0" fontId="66" fillId="0" borderId="0" xfId="0" applyFont="1" applyFill="1" applyAlignment="1">
      <alignment horizontal="left"/>
    </xf>
    <xf numFmtId="2" fontId="65" fillId="32" borderId="21" xfId="115" applyNumberFormat="1" applyFont="1" applyFill="1" applyBorder="1" applyAlignment="1"/>
    <xf numFmtId="2" fontId="65" fillId="32" borderId="0" xfId="115" applyNumberFormat="1" applyFont="1" applyFill="1" applyBorder="1" applyAlignment="1"/>
    <xf numFmtId="195" fontId="65" fillId="40" borderId="0" xfId="0" applyNumberFormat="1" applyFont="1" applyFill="1" applyBorder="1" applyAlignment="1"/>
    <xf numFmtId="195" fontId="65" fillId="40" borderId="21" xfId="0" applyNumberFormat="1" applyFont="1" applyFill="1" applyBorder="1" applyAlignment="1"/>
    <xf numFmtId="195" fontId="65" fillId="40" borderId="22" xfId="0" applyNumberFormat="1" applyFont="1" applyFill="1" applyBorder="1" applyAlignment="1"/>
    <xf numFmtId="2" fontId="65" fillId="32" borderId="21" xfId="0" applyNumberFormat="1" applyFont="1" applyFill="1" applyBorder="1" applyAlignment="1"/>
    <xf numFmtId="2" fontId="65" fillId="32" borderId="0" xfId="0" applyNumberFormat="1" applyFont="1" applyFill="1" applyBorder="1" applyAlignment="1"/>
    <xf numFmtId="2" fontId="65" fillId="35" borderId="21" xfId="0" applyNumberFormat="1" applyFont="1" applyFill="1" applyBorder="1" applyAlignment="1"/>
    <xf numFmtId="2" fontId="65" fillId="35" borderId="0" xfId="0" applyNumberFormat="1" applyFont="1" applyFill="1" applyBorder="1" applyAlignment="1"/>
    <xf numFmtId="2" fontId="65" fillId="35" borderId="22" xfId="0" applyNumberFormat="1" applyFont="1" applyFill="1" applyBorder="1" applyAlignment="1"/>
    <xf numFmtId="195" fontId="65" fillId="0" borderId="0" xfId="0" applyNumberFormat="1" applyFont="1" applyFill="1" applyBorder="1" applyAlignment="1"/>
    <xf numFmtId="0" fontId="66" fillId="0" borderId="0" xfId="0" applyFont="1" applyAlignment="1">
      <alignment horizontal="left"/>
    </xf>
    <xf numFmtId="0" fontId="65" fillId="40" borderId="21" xfId="0" applyFont="1" applyFill="1" applyBorder="1" applyAlignment="1"/>
    <xf numFmtId="0" fontId="65" fillId="40" borderId="0" xfId="0" applyFont="1" applyFill="1" applyBorder="1" applyAlignment="1"/>
    <xf numFmtId="2" fontId="65" fillId="35" borderId="21" xfId="115" applyNumberFormat="1" applyFont="1" applyFill="1" applyBorder="1" applyAlignment="1"/>
    <xf numFmtId="2" fontId="65" fillId="35" borderId="0" xfId="115" applyNumberFormat="1" applyFont="1" applyFill="1" applyBorder="1" applyAlignment="1"/>
    <xf numFmtId="2" fontId="65" fillId="35" borderId="22" xfId="115" applyNumberFormat="1" applyFont="1" applyFill="1" applyBorder="1" applyAlignment="1"/>
    <xf numFmtId="0" fontId="65" fillId="0" borderId="24" xfId="0" applyFont="1" applyFill="1" applyBorder="1" applyAlignment="1"/>
    <xf numFmtId="0" fontId="66" fillId="0" borderId="0" xfId="0" applyFont="1" applyFill="1" applyAlignment="1"/>
    <xf numFmtId="0" fontId="66" fillId="0" borderId="21" xfId="0" applyFont="1" applyBorder="1" applyAlignment="1"/>
    <xf numFmtId="188" fontId="66" fillId="0" borderId="0" xfId="0" applyNumberFormat="1" applyFont="1" applyBorder="1" applyAlignment="1"/>
    <xf numFmtId="0" fontId="66" fillId="0" borderId="0" xfId="0" applyFont="1" applyBorder="1" applyAlignment="1"/>
    <xf numFmtId="0" fontId="65" fillId="31" borderId="21" xfId="0" applyFont="1" applyFill="1" applyBorder="1" applyAlignment="1"/>
    <xf numFmtId="0" fontId="65" fillId="31" borderId="0" xfId="0" applyFont="1" applyFill="1" applyAlignment="1">
      <alignment horizontal="left"/>
    </xf>
    <xf numFmtId="3" fontId="65" fillId="36" borderId="0" xfId="0" applyNumberFormat="1" applyFont="1" applyFill="1" applyBorder="1" applyAlignment="1"/>
    <xf numFmtId="3" fontId="65" fillId="39" borderId="21" xfId="0" applyNumberFormat="1" applyFont="1" applyFill="1" applyBorder="1" applyAlignment="1"/>
    <xf numFmtId="3" fontId="65" fillId="39" borderId="0" xfId="0" applyNumberFormat="1" applyFont="1" applyFill="1" applyBorder="1" applyAlignment="1"/>
    <xf numFmtId="3" fontId="65" fillId="35" borderId="22" xfId="0" applyNumberFormat="1" applyFont="1" applyFill="1" applyBorder="1" applyAlignment="1">
      <alignment horizontal="right"/>
    </xf>
    <xf numFmtId="0" fontId="65" fillId="0" borderId="0" xfId="0" applyFont="1" applyAlignment="1">
      <alignment horizontal="left" wrapText="1"/>
    </xf>
    <xf numFmtId="0" fontId="65" fillId="0" borderId="0" xfId="0" applyFont="1" applyFill="1" applyAlignment="1">
      <alignment horizontal="left"/>
    </xf>
    <xf numFmtId="3" fontId="65" fillId="32" borderId="21" xfId="0" applyNumberFormat="1" applyFont="1" applyFill="1" applyBorder="1" applyAlignment="1"/>
    <xf numFmtId="3" fontId="65" fillId="32" borderId="22" xfId="0" applyNumberFormat="1" applyFont="1" applyFill="1" applyBorder="1" applyAlignment="1"/>
    <xf numFmtId="0" fontId="65" fillId="31" borderId="0" xfId="0" applyFont="1" applyFill="1" applyAlignment="1">
      <alignment horizontal="left" wrapText="1"/>
    </xf>
    <xf numFmtId="0" fontId="67" fillId="0" borderId="0" xfId="0" applyFont="1" applyFill="1" applyAlignment="1"/>
    <xf numFmtId="0" fontId="67" fillId="0" borderId="21" xfId="0" applyFont="1" applyBorder="1" applyAlignment="1"/>
    <xf numFmtId="0" fontId="67" fillId="0" borderId="0" xfId="0" applyFont="1" applyBorder="1" applyAlignment="1"/>
    <xf numFmtId="0" fontId="66" fillId="0" borderId="27" xfId="0" applyFont="1" applyFill="1" applyBorder="1" applyAlignment="1">
      <alignment horizontal="left"/>
    </xf>
    <xf numFmtId="0" fontId="65" fillId="38" borderId="27" xfId="115" applyNumberFormat="1" applyFont="1" applyFill="1" applyBorder="1" applyAlignment="1"/>
    <xf numFmtId="0" fontId="65" fillId="38" borderId="26" xfId="115" applyNumberFormat="1" applyFont="1" applyFill="1" applyBorder="1" applyAlignment="1"/>
    <xf numFmtId="195" fontId="65" fillId="38" borderId="26" xfId="115" applyNumberFormat="1" applyFont="1" applyFill="1" applyBorder="1" applyAlignment="1"/>
    <xf numFmtId="0" fontId="65" fillId="0" borderId="28" xfId="0" applyFont="1" applyFill="1" applyBorder="1" applyAlignment="1">
      <alignment wrapText="1"/>
    </xf>
    <xf numFmtId="196" fontId="65" fillId="0" borderId="21" xfId="115" applyNumberFormat="1" applyFont="1" applyFill="1" applyBorder="1" applyAlignment="1"/>
    <xf numFmtId="196" fontId="65" fillId="0" borderId="0" xfId="115" applyNumberFormat="1" applyFont="1" applyFill="1" applyBorder="1" applyAlignment="1"/>
    <xf numFmtId="195" fontId="65" fillId="0" borderId="21" xfId="0" applyNumberFormat="1" applyFont="1" applyFill="1" applyBorder="1" applyAlignment="1"/>
    <xf numFmtId="195" fontId="65" fillId="0" borderId="22" xfId="0" applyNumberFormat="1" applyFont="1" applyFill="1" applyBorder="1" applyAlignment="1"/>
    <xf numFmtId="0" fontId="65" fillId="0" borderId="0" xfId="0" applyFont="1" applyFill="1" applyBorder="1" applyAlignment="1">
      <alignment horizontal="left" wrapText="1"/>
    </xf>
    <xf numFmtId="196" fontId="65" fillId="0" borderId="0" xfId="115" applyNumberFormat="1" applyFont="1" applyBorder="1" applyAlignment="1"/>
    <xf numFmtId="196" fontId="65" fillId="0" borderId="22" xfId="115" applyNumberFormat="1" applyFont="1" applyBorder="1" applyAlignment="1"/>
    <xf numFmtId="187" fontId="65" fillId="37" borderId="21" xfId="0" applyNumberFormat="1" applyFont="1" applyFill="1" applyBorder="1" applyAlignment="1"/>
    <xf numFmtId="187" fontId="65" fillId="37" borderId="0" xfId="0" applyNumberFormat="1" applyFont="1" applyFill="1" applyBorder="1" applyAlignment="1"/>
    <xf numFmtId="187" fontId="65" fillId="37" borderId="22" xfId="0" applyNumberFormat="1" applyFont="1" applyFill="1" applyBorder="1" applyAlignment="1"/>
    <xf numFmtId="195" fontId="65" fillId="38" borderId="0" xfId="0" applyNumberFormat="1" applyFont="1" applyFill="1" applyBorder="1" applyAlignment="1"/>
    <xf numFmtId="0" fontId="65" fillId="38" borderId="0" xfId="0" applyFont="1" applyFill="1" applyBorder="1" applyAlignment="1"/>
    <xf numFmtId="3" fontId="65" fillId="37" borderId="21" xfId="0" applyNumberFormat="1" applyFont="1" applyFill="1" applyBorder="1" applyAlignment="1"/>
    <xf numFmtId="3" fontId="65" fillId="37" borderId="0" xfId="0" applyNumberFormat="1" applyFont="1" applyFill="1" applyBorder="1" applyAlignment="1"/>
    <xf numFmtId="3" fontId="65" fillId="37" borderId="22" xfId="0" applyNumberFormat="1" applyFont="1" applyFill="1" applyBorder="1" applyAlignment="1"/>
    <xf numFmtId="2" fontId="65" fillId="38" borderId="21" xfId="0" applyNumberFormat="1" applyFont="1" applyFill="1" applyBorder="1" applyAlignment="1"/>
    <xf numFmtId="2" fontId="65" fillId="38" borderId="0" xfId="0" applyNumberFormat="1" applyFont="1" applyFill="1" applyBorder="1" applyAlignment="1"/>
    <xf numFmtId="0" fontId="68" fillId="0" borderId="0" xfId="0" applyFont="1"/>
    <xf numFmtId="0" fontId="69" fillId="0" borderId="14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9" fillId="0" borderId="14" xfId="0" applyFont="1" applyBorder="1"/>
    <xf numFmtId="193" fontId="68" fillId="0" borderId="14" xfId="188" applyNumberFormat="1" applyFont="1" applyBorder="1"/>
    <xf numFmtId="17" fontId="68" fillId="0" borderId="0" xfId="0" quotePrefix="1" applyNumberFormat="1" applyFont="1"/>
    <xf numFmtId="3" fontId="68" fillId="0" borderId="0" xfId="0" applyNumberFormat="1" applyFont="1"/>
    <xf numFmtId="3" fontId="68" fillId="30" borderId="0" xfId="0" applyNumberFormat="1" applyFont="1" applyFill="1"/>
    <xf numFmtId="43" fontId="68" fillId="0" borderId="0" xfId="188" applyFont="1"/>
    <xf numFmtId="43" fontId="68" fillId="41" borderId="0" xfId="188" applyFont="1" applyFill="1"/>
    <xf numFmtId="10" fontId="68" fillId="0" borderId="0" xfId="1" applyNumberFormat="1" applyFont="1"/>
    <xf numFmtId="10" fontId="68" fillId="0" borderId="0" xfId="0" applyNumberFormat="1" applyFont="1"/>
    <xf numFmtId="193" fontId="68" fillId="40" borderId="0" xfId="0" applyNumberFormat="1" applyFont="1" applyFill="1"/>
    <xf numFmtId="0" fontId="68" fillId="0" borderId="0" xfId="0" applyFont="1" applyAlignment="1">
      <alignment wrapText="1"/>
    </xf>
    <xf numFmtId="0" fontId="56" fillId="0" borderId="14" xfId="188" applyNumberFormat="1" applyFont="1" applyBorder="1" applyAlignment="1">
      <alignment horizontal="center" vertical="center"/>
    </xf>
    <xf numFmtId="0" fontId="56" fillId="0" borderId="14" xfId="188" applyNumberFormat="1" applyFont="1" applyBorder="1" applyAlignment="1">
      <alignment horizontal="center"/>
    </xf>
    <xf numFmtId="193" fontId="55" fillId="0" borderId="16" xfId="188" applyNumberFormat="1" applyFont="1" applyBorder="1" applyAlignment="1">
      <alignment horizontal="left" indent="1"/>
    </xf>
    <xf numFmtId="193" fontId="55" fillId="0" borderId="16" xfId="188" applyNumberFormat="1" applyFont="1" applyBorder="1" applyAlignment="1">
      <alignment horizontal="left" indent="3"/>
    </xf>
    <xf numFmtId="193" fontId="55" fillId="0" borderId="17" xfId="188" applyNumberFormat="1" applyFont="1" applyBorder="1" applyAlignment="1">
      <alignment horizontal="left" indent="1"/>
    </xf>
    <xf numFmtId="193" fontId="56" fillId="0" borderId="16" xfId="188" applyNumberFormat="1" applyFont="1" applyBorder="1"/>
    <xf numFmtId="193" fontId="55" fillId="0" borderId="0" xfId="0" applyNumberFormat="1" applyFont="1"/>
    <xf numFmtId="193" fontId="57" fillId="0" borderId="16" xfId="188" applyNumberFormat="1" applyFont="1" applyBorder="1" applyAlignment="1">
      <alignment horizontal="left" indent="7"/>
    </xf>
    <xf numFmtId="193" fontId="56" fillId="0" borderId="0" xfId="188" applyNumberFormat="1" applyFont="1" applyBorder="1"/>
    <xf numFmtId="0" fontId="56" fillId="0" borderId="0" xfId="0" applyFont="1"/>
    <xf numFmtId="193" fontId="55" fillId="0" borderId="0" xfId="188" applyNumberFormat="1" applyFont="1"/>
    <xf numFmtId="193" fontId="55" fillId="0" borderId="0" xfId="188" applyNumberFormat="1" applyFont="1" applyFill="1" applyBorder="1"/>
    <xf numFmtId="0" fontId="70" fillId="0" borderId="0" xfId="76" applyFont="1"/>
    <xf numFmtId="3" fontId="56" fillId="0" borderId="16" xfId="188" applyNumberFormat="1" applyFont="1" applyBorder="1"/>
    <xf numFmtId="3" fontId="55" fillId="0" borderId="16" xfId="188" applyNumberFormat="1" applyFont="1" applyBorder="1"/>
    <xf numFmtId="3" fontId="57" fillId="0" borderId="16" xfId="188" applyNumberFormat="1" applyFont="1" applyBorder="1"/>
    <xf numFmtId="3" fontId="55" fillId="0" borderId="17" xfId="188" applyNumberFormat="1" applyFont="1" applyBorder="1"/>
    <xf numFmtId="193" fontId="68" fillId="0" borderId="0" xfId="0" applyNumberFormat="1" applyFont="1" applyFill="1"/>
    <xf numFmtId="0" fontId="68" fillId="0" borderId="0" xfId="0" applyFont="1" applyFill="1"/>
    <xf numFmtId="3" fontId="57" fillId="40" borderId="16" xfId="188" applyNumberFormat="1" applyFont="1" applyFill="1" applyBorder="1"/>
    <xf numFmtId="193" fontId="57" fillId="40" borderId="16" xfId="188" applyNumberFormat="1" applyFont="1" applyFill="1" applyBorder="1" applyAlignment="1">
      <alignment horizontal="left" indent="7"/>
    </xf>
    <xf numFmtId="0" fontId="72" fillId="0" borderId="14" xfId="0" applyFont="1" applyFill="1" applyBorder="1" applyAlignment="1">
      <alignment horizontal="center"/>
    </xf>
    <xf numFmtId="0" fontId="72" fillId="0" borderId="14" xfId="0" applyFont="1" applyBorder="1" applyAlignment="1">
      <alignment horizontal="center"/>
    </xf>
    <xf numFmtId="0" fontId="73" fillId="0" borderId="0" xfId="0" applyFont="1"/>
    <xf numFmtId="3" fontId="71" fillId="0" borderId="14" xfId="0" applyNumberFormat="1" applyFont="1" applyFill="1" applyBorder="1"/>
    <xf numFmtId="9" fontId="71" fillId="0" borderId="14" xfId="1" applyNumberFormat="1" applyFont="1" applyFill="1" applyBorder="1"/>
    <xf numFmtId="3" fontId="74" fillId="0" borderId="14" xfId="0" applyNumberFormat="1" applyFont="1" applyFill="1" applyBorder="1"/>
    <xf numFmtId="9" fontId="74" fillId="0" borderId="14" xfId="109" applyFont="1" applyFill="1" applyBorder="1"/>
    <xf numFmtId="4" fontId="71" fillId="0" borderId="14" xfId="0" applyNumberFormat="1" applyFont="1" applyFill="1" applyBorder="1"/>
    <xf numFmtId="3" fontId="71" fillId="0" borderId="17" xfId="0" applyNumberFormat="1" applyFont="1" applyFill="1" applyBorder="1"/>
    <xf numFmtId="3" fontId="74" fillId="0" borderId="29" xfId="0" applyNumberFormat="1" applyFont="1" applyFill="1" applyBorder="1"/>
    <xf numFmtId="3" fontId="71" fillId="0" borderId="30" xfId="0" applyNumberFormat="1" applyFont="1" applyFill="1" applyBorder="1"/>
    <xf numFmtId="3" fontId="71" fillId="0" borderId="31" xfId="0" applyNumberFormat="1" applyFont="1" applyFill="1" applyBorder="1"/>
    <xf numFmtId="196" fontId="71" fillId="0" borderId="14" xfId="1" applyNumberFormat="1" applyFont="1" applyFill="1" applyBorder="1"/>
    <xf numFmtId="10" fontId="71" fillId="0" borderId="14" xfId="1" applyNumberFormat="1" applyFont="1" applyFill="1" applyBorder="1"/>
    <xf numFmtId="195" fontId="71" fillId="42" borderId="27" xfId="115" applyNumberFormat="1" applyFont="1" applyFill="1" applyBorder="1" applyAlignment="1"/>
    <xf numFmtId="195" fontId="71" fillId="42" borderId="26" xfId="115" applyNumberFormat="1" applyFont="1" applyFill="1" applyBorder="1" applyAlignment="1"/>
    <xf numFmtId="195" fontId="71" fillId="42" borderId="28" xfId="115" applyNumberFormat="1" applyFont="1" applyFill="1" applyBorder="1" applyAlignment="1"/>
    <xf numFmtId="0" fontId="21" fillId="42" borderId="21" xfId="0" applyFont="1" applyFill="1" applyBorder="1" applyAlignment="1"/>
    <xf numFmtId="0" fontId="21" fillId="42" borderId="0" xfId="0" applyFont="1" applyFill="1" applyBorder="1" applyAlignment="1"/>
    <xf numFmtId="0" fontId="21" fillId="42" borderId="22" xfId="0" applyFont="1" applyFill="1" applyBorder="1" applyAlignment="1"/>
    <xf numFmtId="195" fontId="0" fillId="42" borderId="18" xfId="0" applyNumberFormat="1" applyFill="1" applyBorder="1"/>
    <xf numFmtId="195" fontId="0" fillId="42" borderId="19" xfId="0" applyNumberFormat="1" applyFill="1" applyBorder="1"/>
    <xf numFmtId="195" fontId="0" fillId="42" borderId="20" xfId="0" applyNumberFormat="1" applyFill="1" applyBorder="1"/>
    <xf numFmtId="195" fontId="0" fillId="42" borderId="21" xfId="0" applyNumberFormat="1" applyFill="1" applyBorder="1"/>
    <xf numFmtId="195" fontId="0" fillId="42" borderId="0" xfId="0" applyNumberFormat="1" applyFill="1" applyBorder="1"/>
    <xf numFmtId="195" fontId="0" fillId="42" borderId="22" xfId="0" applyNumberFormat="1" applyFill="1" applyBorder="1"/>
    <xf numFmtId="195" fontId="0" fillId="42" borderId="23" xfId="0" applyNumberFormat="1" applyFill="1" applyBorder="1"/>
    <xf numFmtId="195" fontId="0" fillId="42" borderId="15" xfId="0" applyNumberFormat="1" applyFill="1" applyBorder="1"/>
    <xf numFmtId="195" fontId="0" fillId="42" borderId="24" xfId="0" applyNumberFormat="1" applyFill="1" applyBorder="1"/>
    <xf numFmtId="195" fontId="75" fillId="42" borderId="18" xfId="0" applyNumberFormat="1" applyFont="1" applyFill="1" applyBorder="1"/>
    <xf numFmtId="195" fontId="75" fillId="42" borderId="19" xfId="0" applyNumberFormat="1" applyFont="1" applyFill="1" applyBorder="1"/>
    <xf numFmtId="195" fontId="75" fillId="42" borderId="20" xfId="0" applyNumberFormat="1" applyFont="1" applyFill="1" applyBorder="1"/>
    <xf numFmtId="195" fontId="75" fillId="42" borderId="21" xfId="0" applyNumberFormat="1" applyFont="1" applyFill="1" applyBorder="1"/>
    <xf numFmtId="195" fontId="75" fillId="42" borderId="0" xfId="0" applyNumberFormat="1" applyFont="1" applyFill="1" applyBorder="1"/>
    <xf numFmtId="195" fontId="75" fillId="42" borderId="22" xfId="0" applyNumberFormat="1" applyFont="1" applyFill="1" applyBorder="1"/>
    <xf numFmtId="195" fontId="75" fillId="42" borderId="23" xfId="0" applyNumberFormat="1" applyFont="1" applyFill="1" applyBorder="1"/>
    <xf numFmtId="195" fontId="75" fillId="42" borderId="15" xfId="0" applyNumberFormat="1" applyFont="1" applyFill="1" applyBorder="1"/>
    <xf numFmtId="195" fontId="75" fillId="42" borderId="24" xfId="0" applyNumberFormat="1" applyFont="1" applyFill="1" applyBorder="1"/>
    <xf numFmtId="195" fontId="0" fillId="42" borderId="27" xfId="0" applyNumberFormat="1" applyFill="1" applyBorder="1"/>
    <xf numFmtId="195" fontId="0" fillId="42" borderId="26" xfId="0" applyNumberFormat="1" applyFill="1" applyBorder="1"/>
    <xf numFmtId="195" fontId="0" fillId="42" borderId="28" xfId="0" applyNumberFormat="1" applyFill="1" applyBorder="1"/>
    <xf numFmtId="0" fontId="72" fillId="0" borderId="14" xfId="0" applyFont="1" applyFill="1" applyBorder="1" applyAlignment="1">
      <alignment horizontal="center" wrapText="1"/>
    </xf>
    <xf numFmtId="0" fontId="71" fillId="0" borderId="14" xfId="0" applyFont="1" applyFill="1" applyBorder="1" applyAlignment="1">
      <alignment wrapText="1"/>
    </xf>
    <xf numFmtId="0" fontId="74" fillId="0" borderId="14" xfId="0" applyFont="1" applyFill="1" applyBorder="1" applyAlignment="1">
      <alignment wrapText="1"/>
    </xf>
    <xf numFmtId="0" fontId="71" fillId="0" borderId="14" xfId="0" applyFont="1" applyFill="1" applyBorder="1" applyAlignment="1">
      <alignment horizontal="left" wrapText="1"/>
    </xf>
    <xf numFmtId="3" fontId="71" fillId="0" borderId="17" xfId="0" applyNumberFormat="1" applyFont="1" applyFill="1" applyBorder="1" applyAlignment="1">
      <alignment wrapText="1"/>
    </xf>
    <xf numFmtId="3" fontId="74" fillId="0" borderId="29" xfId="0" applyNumberFormat="1" applyFont="1" applyFill="1" applyBorder="1" applyAlignment="1">
      <alignment horizontal="left" wrapText="1"/>
    </xf>
    <xf numFmtId="3" fontId="71" fillId="0" borderId="30" xfId="0" applyNumberFormat="1" applyFont="1" applyFill="1" applyBorder="1" applyAlignment="1">
      <alignment horizontal="left" wrapText="1"/>
    </xf>
    <xf numFmtId="3" fontId="71" fillId="0" borderId="31" xfId="0" applyNumberFormat="1" applyFont="1" applyFill="1" applyBorder="1" applyAlignment="1">
      <alignment horizontal="left" wrapText="1"/>
    </xf>
    <xf numFmtId="0" fontId="73" fillId="0" borderId="0" xfId="0" applyFont="1" applyAlignment="1">
      <alignment wrapText="1"/>
    </xf>
    <xf numFmtId="3" fontId="73" fillId="0" borderId="0" xfId="0" applyNumberFormat="1" applyFont="1"/>
    <xf numFmtId="0" fontId="60" fillId="31" borderId="18" xfId="0" applyFont="1" applyFill="1" applyBorder="1" applyAlignment="1">
      <alignment horizontal="center"/>
    </xf>
    <xf numFmtId="0" fontId="60" fillId="31" borderId="19" xfId="0" applyFont="1" applyFill="1" applyBorder="1" applyAlignment="1">
      <alignment horizontal="center"/>
    </xf>
    <xf numFmtId="0" fontId="60" fillId="31" borderId="20" xfId="0" applyFont="1" applyFill="1" applyBorder="1" applyAlignment="1">
      <alignment horizontal="center"/>
    </xf>
    <xf numFmtId="0" fontId="58" fillId="31" borderId="18" xfId="0" applyFont="1" applyFill="1" applyBorder="1" applyAlignment="1">
      <alignment horizontal="center"/>
    </xf>
    <xf numFmtId="0" fontId="58" fillId="31" borderId="19" xfId="0" applyFont="1" applyFill="1" applyBorder="1" applyAlignment="1">
      <alignment horizontal="center"/>
    </xf>
    <xf numFmtId="0" fontId="58" fillId="31" borderId="20" xfId="0" applyFont="1" applyFill="1" applyBorder="1" applyAlignment="1">
      <alignment horizontal="center"/>
    </xf>
    <xf numFmtId="0" fontId="66" fillId="31" borderId="18" xfId="0" applyFont="1" applyFill="1" applyBorder="1" applyAlignment="1">
      <alignment horizontal="center"/>
    </xf>
    <xf numFmtId="0" fontId="66" fillId="31" borderId="19" xfId="0" applyFont="1" applyFill="1" applyBorder="1" applyAlignment="1">
      <alignment horizontal="center"/>
    </xf>
    <xf numFmtId="0" fontId="66" fillId="31" borderId="20" xfId="0" applyFont="1" applyFill="1" applyBorder="1" applyAlignment="1">
      <alignment horizontal="center"/>
    </xf>
    <xf numFmtId="0" fontId="66" fillId="31" borderId="15" xfId="0" applyFont="1" applyFill="1" applyBorder="1" applyAlignment="1">
      <alignment horizontal="center"/>
    </xf>
    <xf numFmtId="0" fontId="72" fillId="0" borderId="27" xfId="0" applyFont="1" applyFill="1" applyBorder="1" applyAlignment="1">
      <alignment horizontal="center"/>
    </xf>
    <xf numFmtId="0" fontId="72" fillId="0" borderId="26" xfId="0" applyFont="1" applyFill="1" applyBorder="1" applyAlignment="1">
      <alignment horizontal="center"/>
    </xf>
    <xf numFmtId="0" fontId="72" fillId="0" borderId="28" xfId="0" applyFont="1" applyFill="1" applyBorder="1" applyAlignment="1">
      <alignment horizontal="center"/>
    </xf>
    <xf numFmtId="0" fontId="55" fillId="0" borderId="15" xfId="0" applyFont="1" applyBorder="1" applyAlignment="1">
      <alignment horizontal="right"/>
    </xf>
  </cellXfs>
  <cellStyles count="189">
    <cellStyle name="20% - ส่วนที่ถูกเน้น1" xfId="2"/>
    <cellStyle name="20% - ส่วนที่ถูกเน้น1 2" xfId="3"/>
    <cellStyle name="20% - ส่วนที่ถูกเน้น2" xfId="4"/>
    <cellStyle name="20% - ส่วนที่ถูกเน้น2 2" xfId="5"/>
    <cellStyle name="20% - ส่วนที่ถูกเน้น3" xfId="6"/>
    <cellStyle name="20% - ส่วนที่ถูกเน้น3 2" xfId="7"/>
    <cellStyle name="20% - ส่วนที่ถูกเน้น4" xfId="8"/>
    <cellStyle name="20% - ส่วนที่ถูกเน้น4 2" xfId="9"/>
    <cellStyle name="20% - ส่วนที่ถูกเน้น5" xfId="10"/>
    <cellStyle name="20% - ส่วนที่ถูกเน้น5 2" xfId="11"/>
    <cellStyle name="20% - ส่วนที่ถูกเน้น6" xfId="12"/>
    <cellStyle name="20% - ส่วนที่ถูกเน้น6 2" xfId="13"/>
    <cellStyle name="40% - ส่วนที่ถูกเน้น1" xfId="14"/>
    <cellStyle name="40% - ส่วนที่ถูกเน้น1 2" xfId="15"/>
    <cellStyle name="40% - ส่วนที่ถูกเน้น2" xfId="16"/>
    <cellStyle name="40% - ส่วนที่ถูกเน้น2 2" xfId="17"/>
    <cellStyle name="40% - ส่วนที่ถูกเน้น3" xfId="18"/>
    <cellStyle name="40% - ส่วนที่ถูกเน้น3 2" xfId="19"/>
    <cellStyle name="40% - ส่วนที่ถูกเน้น4" xfId="20"/>
    <cellStyle name="40% - ส่วนที่ถูกเน้น4 2" xfId="21"/>
    <cellStyle name="40% - ส่วนที่ถูกเน้น5" xfId="22"/>
    <cellStyle name="40% - ส่วนที่ถูกเน้น5 2" xfId="23"/>
    <cellStyle name="40% - ส่วนที่ถูกเน้น6" xfId="24"/>
    <cellStyle name="40% - ส่วนที่ถูกเน้น6 2" xfId="25"/>
    <cellStyle name="60% - ส่วนที่ถูกเน้น1" xfId="26"/>
    <cellStyle name="60% - ส่วนที่ถูกเน้น1 2" xfId="27"/>
    <cellStyle name="60% - ส่วนที่ถูกเน้น2" xfId="28"/>
    <cellStyle name="60% - ส่วนที่ถูกเน้น2 2" xfId="29"/>
    <cellStyle name="60% - ส่วนที่ถูกเน้น3" xfId="30"/>
    <cellStyle name="60% - ส่วนที่ถูกเน้น3 2" xfId="31"/>
    <cellStyle name="60% - ส่วนที่ถูกเน้น4" xfId="32"/>
    <cellStyle name="60% - ส่วนที่ถูกเน้น4 2" xfId="33"/>
    <cellStyle name="60% - ส่วนที่ถูกเน้น5" xfId="34"/>
    <cellStyle name="60% - ส่วนที่ถูกเน้น5 2" xfId="35"/>
    <cellStyle name="60% - ส่วนที่ถูกเน้น6" xfId="36"/>
    <cellStyle name="60% - ส่วนที่ถูกเน้น6 2" xfId="37"/>
    <cellStyle name="Check Cell 2" xfId="38"/>
    <cellStyle name="Check Cell 2 2" xfId="39"/>
    <cellStyle name="Comma" xfId="188" builtinId="3"/>
    <cellStyle name="Comma 2" xfId="40"/>
    <cellStyle name="Comma 2 2" xfId="41"/>
    <cellStyle name="Comma 2 2 2" xfId="42"/>
    <cellStyle name="Comma 2 3" xfId="43"/>
    <cellStyle name="Comma 2 4" xfId="44"/>
    <cellStyle name="Comma 2 5" xfId="45"/>
    <cellStyle name="Comma 3" xfId="46"/>
    <cellStyle name="Comma 3 2" xfId="47"/>
    <cellStyle name="Comma 3 3" xfId="48"/>
    <cellStyle name="Comma 3 4" xfId="49"/>
    <cellStyle name="Comma 4" xfId="50"/>
    <cellStyle name="Comma 4 2" xfId="51"/>
    <cellStyle name="Comma 4 3" xfId="52"/>
    <cellStyle name="Comma 5" xfId="53"/>
    <cellStyle name="Comma 5 2" xfId="54"/>
    <cellStyle name="Comma 5 3" xfId="55"/>
    <cellStyle name="Comma 6" xfId="56"/>
    <cellStyle name="Comma 7" xfId="57"/>
    <cellStyle name="Comma 8" xfId="58"/>
    <cellStyle name="Comma 9" xfId="59"/>
    <cellStyle name="Ezres [0]_BUDGET" xfId="60"/>
    <cellStyle name="Ezres_BUDGET" xfId="61"/>
    <cellStyle name="Followed Hyperlink 10" xfId="62"/>
    <cellStyle name="Followed Hyperlink 2" xfId="63"/>
    <cellStyle name="Followed Hyperlink 3" xfId="64"/>
    <cellStyle name="Followed Hyperlink 4" xfId="65"/>
    <cellStyle name="Followed Hyperlink 5" xfId="66"/>
    <cellStyle name="Followed Hyperlink 6" xfId="67"/>
    <cellStyle name="Followed Hyperlink 7" xfId="68"/>
    <cellStyle name="Followed Hyperlink 8" xfId="69"/>
    <cellStyle name="Followed Hyperlink 9" xfId="70"/>
    <cellStyle name="Normal" xfId="0" builtinId="0"/>
    <cellStyle name="Normal 10" xfId="71"/>
    <cellStyle name="Normal 11" xfId="72"/>
    <cellStyle name="Normal 12" xfId="73"/>
    <cellStyle name="Normal 2" xfId="74"/>
    <cellStyle name="Normal 2 2" xfId="75"/>
    <cellStyle name="Normal 2 2 2" xfId="76"/>
    <cellStyle name="Normal 2 3" xfId="77"/>
    <cellStyle name="Normal 2 4" xfId="78"/>
    <cellStyle name="Normal 3" xfId="79"/>
    <cellStyle name="Normal 3 2" xfId="80"/>
    <cellStyle name="Normal 3 2 2" xfId="81"/>
    <cellStyle name="Normal 3 2 3" xfId="82"/>
    <cellStyle name="Normal 3 2 4" xfId="83"/>
    <cellStyle name="Normal 3 3" xfId="84"/>
    <cellStyle name="Normal 3 3 2" xfId="85"/>
    <cellStyle name="Normal 3 4" xfId="86"/>
    <cellStyle name="Normal 3 5" xfId="87"/>
    <cellStyle name="Normal 4" xfId="88"/>
    <cellStyle name="Normal 4 2" xfId="89"/>
    <cellStyle name="Normal 4 3" xfId="90"/>
    <cellStyle name="Normal 4 4" xfId="91"/>
    <cellStyle name="Normal 5" xfId="92"/>
    <cellStyle name="Normal 5 2" xfId="93"/>
    <cellStyle name="Normal 5 3" xfId="94"/>
    <cellStyle name="Normal 5 4" xfId="95"/>
    <cellStyle name="Normal 6" xfId="96"/>
    <cellStyle name="Normal 6 2" xfId="97"/>
    <cellStyle name="Normal 6 3" xfId="98"/>
    <cellStyle name="Normal 7" xfId="99"/>
    <cellStyle name="Normal 7 2" xfId="100"/>
    <cellStyle name="Normal 8" xfId="101"/>
    <cellStyle name="Normal 8 2" xfId="102"/>
    <cellStyle name="Normal 9" xfId="103"/>
    <cellStyle name="Normál_BUDGET" xfId="104"/>
    <cellStyle name="Pénznem [0]_BUDGET" xfId="105"/>
    <cellStyle name="Pénznem_BUDGET" xfId="106"/>
    <cellStyle name="Percent" xfId="1" builtinId="5"/>
    <cellStyle name="Percent 2" xfId="107"/>
    <cellStyle name="Percent 2 2" xfId="108"/>
    <cellStyle name="Percent 2 2 2" xfId="109"/>
    <cellStyle name="Percent 2 3" xfId="110"/>
    <cellStyle name="Percent 2 4" xfId="111"/>
    <cellStyle name="Percent 3" xfId="112"/>
    <cellStyle name="Percent 3 2" xfId="113"/>
    <cellStyle name="Percent 3 3" xfId="114"/>
    <cellStyle name="Percent 3 4" xfId="115"/>
    <cellStyle name="Percent 4" xfId="116"/>
    <cellStyle name="Percent 4 2" xfId="117"/>
    <cellStyle name="Percent 5" xfId="118"/>
    <cellStyle name="Percent 5 2" xfId="119"/>
    <cellStyle name="Percent 5 3" xfId="120"/>
    <cellStyle name="Percent 6" xfId="121"/>
    <cellStyle name="Percent 6 2" xfId="122"/>
    <cellStyle name="Percent 7" xfId="123"/>
    <cellStyle name="Percent 8" xfId="124"/>
    <cellStyle name="การคำนวณ" xfId="125"/>
    <cellStyle name="การคำนวณ 2" xfId="126"/>
    <cellStyle name="การคำนวณ 2 2" xfId="127"/>
    <cellStyle name="ข้อความเตือน" xfId="128"/>
    <cellStyle name="ข้อความเตือน 2" xfId="129"/>
    <cellStyle name="ข้อความอธิบาย" xfId="130"/>
    <cellStyle name="ข้อความอธิบาย 2" xfId="131"/>
    <cellStyle name="เครื่องหมายจุลภาค 2" xfId="132"/>
    <cellStyle name="เครื่องหมายจุลภาค 3" xfId="133"/>
    <cellStyle name="เครื่องหมายจุลภาค 4" xfId="134"/>
    <cellStyle name="ชื่อเรื่อง" xfId="135"/>
    <cellStyle name="ชื่อเรื่อง 2" xfId="136"/>
    <cellStyle name="เซลล์ตรวจสอบ" xfId="137"/>
    <cellStyle name="เซลล์ตรวจสอบ 2" xfId="138"/>
    <cellStyle name="เซลล์ที่มีการเชื่อมโยง" xfId="139"/>
    <cellStyle name="เซลล์ที่มีการเชื่อมโยง 2" xfId="140"/>
    <cellStyle name="ดี" xfId="141"/>
    <cellStyle name="ดี 2" xfId="142"/>
    <cellStyle name="ปกติ 11" xfId="143"/>
    <cellStyle name="ปกติ 14" xfId="144"/>
    <cellStyle name="ปกติ 15" xfId="145"/>
    <cellStyle name="ปกติ 2" xfId="146"/>
    <cellStyle name="ปกติ 3" xfId="147"/>
    <cellStyle name="ปกติ 9" xfId="148"/>
    <cellStyle name="ปกติ_Demographic data MOI" xfId="149"/>
    <cellStyle name="ป้อนค่า" xfId="150"/>
    <cellStyle name="ป้อนค่า 2" xfId="151"/>
    <cellStyle name="ป้อนค่า 2 2" xfId="152"/>
    <cellStyle name="ปานกลาง" xfId="153"/>
    <cellStyle name="ปานกลาง 2" xfId="154"/>
    <cellStyle name="เปอร์เซ็นต์ 2" xfId="155"/>
    <cellStyle name="เปอร์เซ็นต์ 3" xfId="156"/>
    <cellStyle name="ผลรวม" xfId="157"/>
    <cellStyle name="ผลรวม 2" xfId="158"/>
    <cellStyle name="ผลรวม 2 2" xfId="159"/>
    <cellStyle name="แย่" xfId="160"/>
    <cellStyle name="แย่ 2" xfId="161"/>
    <cellStyle name="ส่วนที่ถูกเน้น1" xfId="162"/>
    <cellStyle name="ส่วนที่ถูกเน้น1 2" xfId="163"/>
    <cellStyle name="ส่วนที่ถูกเน้น2" xfId="164"/>
    <cellStyle name="ส่วนที่ถูกเน้น2 2" xfId="165"/>
    <cellStyle name="ส่วนที่ถูกเน้น3" xfId="166"/>
    <cellStyle name="ส่วนที่ถูกเน้น3 2" xfId="167"/>
    <cellStyle name="ส่วนที่ถูกเน้น4" xfId="168"/>
    <cellStyle name="ส่วนที่ถูกเน้น4 2" xfId="169"/>
    <cellStyle name="ส่วนที่ถูกเน้น5" xfId="170"/>
    <cellStyle name="ส่วนที่ถูกเน้น5 2" xfId="171"/>
    <cellStyle name="ส่วนที่ถูกเน้น6" xfId="172"/>
    <cellStyle name="ส่วนที่ถูกเน้น6 2" xfId="173"/>
    <cellStyle name="แสดงผล" xfId="174"/>
    <cellStyle name="แสดงผล 2" xfId="175"/>
    <cellStyle name="แสดงผล 2 2" xfId="176"/>
    <cellStyle name="หมายเหตุ" xfId="177"/>
    <cellStyle name="หมายเหตุ 2" xfId="178"/>
    <cellStyle name="หมายเหตุ 2 2" xfId="179"/>
    <cellStyle name="หัวเรื่อง 1" xfId="180"/>
    <cellStyle name="หัวเรื่อง 1 2" xfId="181"/>
    <cellStyle name="หัวเรื่อง 2" xfId="182"/>
    <cellStyle name="หัวเรื่อง 2 2" xfId="183"/>
    <cellStyle name="หัวเรื่อง 3" xfId="184"/>
    <cellStyle name="หัวเรื่อง 3 2" xfId="185"/>
    <cellStyle name="หัวเรื่อง 4" xfId="186"/>
    <cellStyle name="หัวเรื่อง 4 2" xfId="187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an-claudehennicot\Documents\powerbook\Documents\ILO%20documents\Archive\Country%20Files\Laos\MODEL%20NEW\SSD\population\P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_Thailand/Model/ACT40/BudgetingAct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T"/>
      <sheetName val="PopM"/>
      <sheetName val="PopF"/>
      <sheetName val="newborn"/>
      <sheetName val="MOI pop FY07"/>
      <sheetName val="MOI pop FY06"/>
      <sheetName val="Intpop"/>
      <sheetName val="Intpop_census"/>
      <sheetName val="Intpop_old"/>
      <sheetName val="INPU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 t="str">
            <v>Females</v>
          </cell>
        </row>
        <row r="6">
          <cell r="D6">
            <v>386261.79099538492</v>
          </cell>
        </row>
        <row r="7">
          <cell r="D7">
            <v>417925.80501927284</v>
          </cell>
        </row>
        <row r="8">
          <cell r="D8">
            <v>398828.12152492785</v>
          </cell>
        </row>
        <row r="9">
          <cell r="D9">
            <v>392342.43051791278</v>
          </cell>
        </row>
        <row r="10">
          <cell r="D10">
            <v>388356.74496929278</v>
          </cell>
        </row>
        <row r="11">
          <cell r="D11">
            <v>386688.05327280739</v>
          </cell>
        </row>
        <row r="12">
          <cell r="D12">
            <v>407982.15600929677</v>
          </cell>
        </row>
        <row r="13">
          <cell r="D13">
            <v>416519.69280463911</v>
          </cell>
        </row>
        <row r="14">
          <cell r="D14">
            <v>426137.01760087215</v>
          </cell>
        </row>
        <row r="15">
          <cell r="D15">
            <v>475387.85313270969</v>
          </cell>
        </row>
        <row r="16">
          <cell r="D16">
            <v>489018.92264197313</v>
          </cell>
        </row>
        <row r="17">
          <cell r="D17">
            <v>483683.74973356479</v>
          </cell>
        </row>
        <row r="18">
          <cell r="D18">
            <v>473000.15805329074</v>
          </cell>
        </row>
        <row r="19">
          <cell r="D19">
            <v>472684.48444990482</v>
          </cell>
        </row>
        <row r="20">
          <cell r="D20">
            <v>474981.53305390588</v>
          </cell>
        </row>
        <row r="21">
          <cell r="D21">
            <v>480302.40456587216</v>
          </cell>
        </row>
        <row r="22">
          <cell r="D22">
            <v>478512.47824020375</v>
          </cell>
        </row>
        <row r="23">
          <cell r="D23">
            <v>460345.12070689839</v>
          </cell>
        </row>
        <row r="24">
          <cell r="D24">
            <v>456546.21227406972</v>
          </cell>
        </row>
        <row r="25">
          <cell r="D25">
            <v>444214.29256821511</v>
          </cell>
        </row>
        <row r="26">
          <cell r="D26">
            <v>463202.96615313529</v>
          </cell>
        </row>
        <row r="27">
          <cell r="D27">
            <v>482515.37230354687</v>
          </cell>
        </row>
        <row r="28">
          <cell r="D28">
            <v>493512.10563599813</v>
          </cell>
        </row>
        <row r="29">
          <cell r="D29">
            <v>496182.16424401919</v>
          </cell>
        </row>
        <row r="30">
          <cell r="D30">
            <v>520277.77998038637</v>
          </cell>
        </row>
        <row r="31">
          <cell r="D31">
            <v>529879.85160674236</v>
          </cell>
        </row>
        <row r="32">
          <cell r="D32">
            <v>531861.57551274472</v>
          </cell>
        </row>
        <row r="33">
          <cell r="D33">
            <v>544085.8517725328</v>
          </cell>
        </row>
        <row r="34">
          <cell r="D34">
            <v>535529.53420293191</v>
          </cell>
        </row>
        <row r="35">
          <cell r="D35">
            <v>541176.22548043239</v>
          </cell>
        </row>
        <row r="36">
          <cell r="D36">
            <v>564742.10874541884</v>
          </cell>
        </row>
        <row r="37">
          <cell r="D37">
            <v>538242.42039327021</v>
          </cell>
        </row>
        <row r="38">
          <cell r="D38">
            <v>568578.22965203412</v>
          </cell>
        </row>
        <row r="39">
          <cell r="D39">
            <v>554332.99687972222</v>
          </cell>
        </row>
        <row r="40">
          <cell r="D40">
            <v>561260.52714552789</v>
          </cell>
        </row>
        <row r="41">
          <cell r="D41">
            <v>584401.97659981146</v>
          </cell>
        </row>
        <row r="42">
          <cell r="D42">
            <v>586808.64330235426</v>
          </cell>
        </row>
        <row r="43">
          <cell r="D43">
            <v>564369.11395355815</v>
          </cell>
        </row>
        <row r="44">
          <cell r="D44">
            <v>583957.39693659649</v>
          </cell>
        </row>
        <row r="45">
          <cell r="D45">
            <v>581982.20424655185</v>
          </cell>
        </row>
        <row r="46">
          <cell r="D46">
            <v>546075.32178199466</v>
          </cell>
        </row>
        <row r="47">
          <cell r="D47">
            <v>578219.2165489929</v>
          </cell>
        </row>
        <row r="48">
          <cell r="D48">
            <v>566999.85860174207</v>
          </cell>
        </row>
        <row r="49">
          <cell r="D49">
            <v>540512.73577083333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put"/>
      <sheetName val="OutputBudget"/>
      <sheetName val="Scenario1 - status quo (2)"/>
      <sheetName val="Scenario2 - status quo (2)"/>
      <sheetName val="Scenario1 - status quo"/>
      <sheetName val="Scenario2-status quo"/>
      <sheetName val="Scenario3 - status quo (2)"/>
      <sheetName val="Scenario3 - status quo"/>
      <sheetName val="Scenario4 - status quo"/>
      <sheetName val="Scenario5 - status quo (2)"/>
      <sheetName val="Scenario5 - status quo"/>
      <sheetName val="Scenario6 - status quo (3)"/>
      <sheetName val="Scenario6 - status quo"/>
      <sheetName val="Scenario7 - status quo (3)"/>
      <sheetName val="Scenario7 - status quo"/>
      <sheetName val="AllAgeACT40"/>
      <sheetName val="PopDistribution"/>
      <sheetName val="DistRAct40"/>
      <sheetName val="SizeDistAct40"/>
      <sheetName val="PopSizeDistAct40"/>
      <sheetName val="MortM"/>
      <sheetName val="MortF"/>
      <sheetName val="NoCont"/>
      <sheetName val="AmtCont"/>
      <sheetName val="Pension"/>
      <sheetName val="Pensioner"/>
      <sheetName val="AmtPen"/>
      <sheetName val="NoPen"/>
      <sheetName val="ExpPen"/>
      <sheetName val="Disability"/>
      <sheetName val="DRBySize"/>
      <sheetName val="Disability Rate"/>
      <sheetName val="Disablity-In (11)"/>
      <sheetName val="Disablity-In (12)"/>
      <sheetName val="Disablity-In (13)"/>
      <sheetName val="Disablity-In (14)"/>
      <sheetName val="Disablity-In (15)"/>
      <sheetName val="Disablity-In"/>
      <sheetName val="Disablity-InAcc"/>
      <sheetName val="Disablity-Death"/>
      <sheetName val="Disablity-สิ้นสุด"/>
      <sheetName val="Disablity-Terminate"/>
      <sheetName val="Disablity-คนสะสม"/>
      <sheetName val="Disablity-Unit Cost"/>
      <sheetName val="Disablity-เงิน"/>
      <sheetName val="Maternity Benefit"/>
      <sheetName val="Newborn"/>
      <sheetName val="Fe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Y6" t="str">
            <v>Age</v>
          </cell>
          <cell r="Z6" t="str">
            <v>Act39</v>
          </cell>
          <cell r="AA6" t="str">
            <v>Average</v>
          </cell>
          <cell r="AB6" t="str">
            <v>Act33</v>
          </cell>
          <cell r="AC6" t="str">
            <v>Age</v>
          </cell>
          <cell r="AD6" t="str">
            <v>Act39</v>
          </cell>
          <cell r="AE6" t="str">
            <v>Average</v>
          </cell>
          <cell r="AF6" t="str">
            <v>Act33</v>
          </cell>
        </row>
        <row r="7">
          <cell r="Y7">
            <v>15</v>
          </cell>
          <cell r="Z7">
            <v>0</v>
          </cell>
          <cell r="AA7">
            <v>0</v>
          </cell>
          <cell r="AB7">
            <v>0</v>
          </cell>
          <cell r="AC7">
            <v>15</v>
          </cell>
          <cell r="AD7">
            <v>0</v>
          </cell>
          <cell r="AE7">
            <v>0</v>
          </cell>
          <cell r="AF7">
            <v>0</v>
          </cell>
        </row>
        <row r="8">
          <cell r="Y8">
            <v>16</v>
          </cell>
          <cell r="Z8">
            <v>2.0999999999999999E-3</v>
          </cell>
          <cell r="AA8">
            <v>1.0499999999999999E-3</v>
          </cell>
          <cell r="AB8">
            <v>0</v>
          </cell>
          <cell r="AC8">
            <v>16</v>
          </cell>
          <cell r="AD8">
            <v>6.9676700111482719E-5</v>
          </cell>
          <cell r="AE8">
            <v>3.4838350055741359E-5</v>
          </cell>
          <cell r="AF8">
            <v>0</v>
          </cell>
        </row>
        <row r="9">
          <cell r="Y9">
            <v>17</v>
          </cell>
          <cell r="Z9">
            <v>2.8E-3</v>
          </cell>
          <cell r="AA9">
            <v>1.4184736326671697E-3</v>
          </cell>
          <cell r="AB9">
            <v>3.6947265334339431E-5</v>
          </cell>
          <cell r="AC9">
            <v>17</v>
          </cell>
          <cell r="AD9">
            <v>1.4999999999999999E-4</v>
          </cell>
          <cell r="AE9">
            <v>8.5578876100203113E-5</v>
          </cell>
          <cell r="AF9">
            <v>2.1157752200406228E-5</v>
          </cell>
        </row>
        <row r="10">
          <cell r="Y10">
            <v>18</v>
          </cell>
          <cell r="Z10">
            <v>4.0000000000000001E-3</v>
          </cell>
          <cell r="AA10">
            <v>2.0189338412126981E-3</v>
          </cell>
          <cell r="AB10">
            <v>3.78676824253964E-5</v>
          </cell>
          <cell r="AC10">
            <v>18</v>
          </cell>
          <cell r="AD10">
            <v>1.8000000000000001E-4</v>
          </cell>
          <cell r="AE10">
            <v>9.3351206434316359E-5</v>
          </cell>
          <cell r="AF10">
            <v>6.7024128686327074E-6</v>
          </cell>
        </row>
        <row r="11">
          <cell r="Y11">
            <v>19</v>
          </cell>
          <cell r="Z11">
            <v>4.4999999999999997E-3</v>
          </cell>
          <cell r="AA11">
            <v>2.2725986374742815E-3</v>
          </cell>
          <cell r="AB11">
            <v>4.5197274948563206E-5</v>
          </cell>
          <cell r="AC11">
            <v>19</v>
          </cell>
          <cell r="AD11">
            <v>2.1699999999999999E-4</v>
          </cell>
          <cell r="AE11">
            <v>1.0849999999999999E-4</v>
          </cell>
          <cell r="AF11">
            <v>0</v>
          </cell>
        </row>
        <row r="12">
          <cell r="Y12">
            <v>20</v>
          </cell>
          <cell r="Z12">
            <v>4.9732087228347129E-3</v>
          </cell>
          <cell r="AA12">
            <v>2.50047644488743E-3</v>
          </cell>
          <cell r="AB12">
            <v>2.7744166940146972E-5</v>
          </cell>
          <cell r="AC12">
            <v>20</v>
          </cell>
          <cell r="AD12">
            <v>2.2699999999999999E-4</v>
          </cell>
          <cell r="AE12">
            <v>1.147982696661889E-4</v>
          </cell>
          <cell r="AF12">
            <v>2.5965393323778068E-6</v>
          </cell>
        </row>
        <row r="13">
          <cell r="Y13">
            <v>21</v>
          </cell>
          <cell r="Z13">
            <v>5.1999999999999998E-3</v>
          </cell>
          <cell r="AA13">
            <v>2.6148090047179444E-3</v>
          </cell>
          <cell r="AB13">
            <v>2.9618009435889004E-5</v>
          </cell>
          <cell r="AC13">
            <v>21</v>
          </cell>
          <cell r="AD13">
            <v>2.4800000000000001E-4</v>
          </cell>
          <cell r="AE13">
            <v>1.2635733654708632E-4</v>
          </cell>
          <cell r="AF13">
            <v>4.714673094172627E-6</v>
          </cell>
        </row>
        <row r="14">
          <cell r="Y14">
            <v>22</v>
          </cell>
          <cell r="Z14">
            <v>5.1302312976790297E-3</v>
          </cell>
          <cell r="AA14">
            <v>2.5741681506180674E-3</v>
          </cell>
          <cell r="AB14">
            <v>1.8105003557105531E-5</v>
          </cell>
          <cell r="AC14">
            <v>22</v>
          </cell>
          <cell r="AD14">
            <v>2.5700000000000001E-4</v>
          </cell>
          <cell r="AE14">
            <v>1.3047541009513576E-4</v>
          </cell>
          <cell r="AF14">
            <v>3.9508201902715004E-6</v>
          </cell>
        </row>
        <row r="15">
          <cell r="Y15">
            <v>23</v>
          </cell>
          <cell r="Z15">
            <v>5.0000000000000001E-3</v>
          </cell>
          <cell r="AA15">
            <v>2.5226269332212399E-3</v>
          </cell>
          <cell r="AB15">
            <v>4.5253866442479648E-5</v>
          </cell>
          <cell r="AC15">
            <v>23</v>
          </cell>
          <cell r="AD15">
            <v>2.5999999999999998E-4</v>
          </cell>
          <cell r="AE15">
            <v>1.3275214011933145E-4</v>
          </cell>
          <cell r="AF15">
            <v>5.5042802386629554E-6</v>
          </cell>
        </row>
        <row r="16">
          <cell r="Y16">
            <v>24</v>
          </cell>
          <cell r="Z16">
            <v>4.5999999999999999E-3</v>
          </cell>
          <cell r="AA16">
            <v>2.3092677497853443E-3</v>
          </cell>
          <cell r="AB16">
            <v>1.8535499570689115E-5</v>
          </cell>
          <cell r="AC16">
            <v>24</v>
          </cell>
          <cell r="AD16">
            <v>2.6499999999999999E-4</v>
          </cell>
          <cell r="AE16">
            <v>1.3441190585063438E-4</v>
          </cell>
          <cell r="AF16">
            <v>3.8238117012687489E-6</v>
          </cell>
        </row>
        <row r="17">
          <cell r="Y17">
            <v>25</v>
          </cell>
          <cell r="Z17">
            <v>4.1999999999999997E-3</v>
          </cell>
          <cell r="AA17">
            <v>2.1151067911700356E-3</v>
          </cell>
          <cell r="AB17">
            <v>3.0213582340071147E-5</v>
          </cell>
          <cell r="AC17">
            <v>25</v>
          </cell>
          <cell r="AD17">
            <v>2.6800000000000001E-4</v>
          </cell>
          <cell r="AE17">
            <v>1.3863430518909383E-4</v>
          </cell>
          <cell r="AF17">
            <v>9.2686103781876566E-6</v>
          </cell>
        </row>
        <row r="18">
          <cell r="Y18">
            <v>26</v>
          </cell>
          <cell r="Z18">
            <v>3.7996930855268996E-3</v>
          </cell>
          <cell r="AA18">
            <v>1.9091322153160742E-3</v>
          </cell>
          <cell r="AB18">
            <v>1.8571345105248824E-5</v>
          </cell>
          <cell r="AC18">
            <v>26</v>
          </cell>
          <cell r="AD18">
            <v>2.613968432356E-4</v>
          </cell>
          <cell r="AE18">
            <v>1.3347896602160572E-4</v>
          </cell>
          <cell r="AF18">
            <v>5.5610888076114635E-6</v>
          </cell>
        </row>
        <row r="19">
          <cell r="Y19">
            <v>27</v>
          </cell>
          <cell r="Z19">
            <v>3.3E-3</v>
          </cell>
          <cell r="AA19">
            <v>1.668316570146278E-3</v>
          </cell>
          <cell r="AB19">
            <v>3.663314029255613E-5</v>
          </cell>
          <cell r="AC19">
            <v>27</v>
          </cell>
          <cell r="AD19">
            <v>2.6566008470447453E-4</v>
          </cell>
          <cell r="AE19">
            <v>1.3453252189875751E-4</v>
          </cell>
          <cell r="AF19">
            <v>3.40495909304049E-6</v>
          </cell>
        </row>
        <row r="20">
          <cell r="Y20">
            <v>28</v>
          </cell>
          <cell r="Z20">
            <v>2.7852488961512246E-3</v>
          </cell>
          <cell r="AA20">
            <v>1.4045512693267237E-3</v>
          </cell>
          <cell r="AB20">
            <v>2.3853642502222571E-5</v>
          </cell>
          <cell r="AC20">
            <v>28</v>
          </cell>
          <cell r="AD20">
            <v>2.5500000000000002E-4</v>
          </cell>
          <cell r="AE20">
            <v>1.3398648158019957E-4</v>
          </cell>
          <cell r="AF20">
            <v>1.2972963160399134E-5</v>
          </cell>
        </row>
        <row r="21">
          <cell r="Y21">
            <v>29</v>
          </cell>
          <cell r="Z21">
            <v>2.4626000000000001E-3</v>
          </cell>
          <cell r="AA21">
            <v>1.2471809342520059E-3</v>
          </cell>
          <cell r="AB21">
            <v>3.1761868504011828E-5</v>
          </cell>
          <cell r="AC21">
            <v>29</v>
          </cell>
          <cell r="AD21">
            <v>2.5799999999999998E-4</v>
          </cell>
          <cell r="AE21">
            <v>1.333167005279646E-4</v>
          </cell>
          <cell r="AF21">
            <v>8.6334010559292404E-6</v>
          </cell>
        </row>
        <row r="22">
          <cell r="Y22">
            <v>30</v>
          </cell>
          <cell r="Z22">
            <v>2.0999999999999999E-3</v>
          </cell>
          <cell r="AA22">
            <v>1.0634280704050311E-3</v>
          </cell>
          <cell r="AB22">
            <v>2.6856140810062407E-5</v>
          </cell>
          <cell r="AC22">
            <v>30</v>
          </cell>
          <cell r="AD22">
            <v>2.5000000000000001E-4</v>
          </cell>
          <cell r="AE22">
            <v>1.2760299247506742E-4</v>
          </cell>
          <cell r="AF22">
            <v>5.2059849501348396E-6</v>
          </cell>
        </row>
        <row r="23">
          <cell r="Y23">
            <v>31</v>
          </cell>
          <cell r="Z23">
            <v>1.8400000000000001E-3</v>
          </cell>
          <cell r="AA23">
            <v>9.3917879654752741E-4</v>
          </cell>
          <cell r="AB23">
            <v>3.8357593095054865E-5</v>
          </cell>
          <cell r="AC23">
            <v>31</v>
          </cell>
          <cell r="AD23">
            <v>2.3000000000000001E-4</v>
          </cell>
          <cell r="AE23">
            <v>1.2285764018498606E-4</v>
          </cell>
          <cell r="AF23">
            <v>1.5715280369972079E-5</v>
          </cell>
        </row>
        <row r="24">
          <cell r="Y24">
            <v>32</v>
          </cell>
          <cell r="Z24">
            <v>1.6089156606142348E-3</v>
          </cell>
          <cell r="AA24">
            <v>8.2383422763565551E-4</v>
          </cell>
          <cell r="AB24">
            <v>3.8752794657076156E-5</v>
          </cell>
          <cell r="AC24">
            <v>32</v>
          </cell>
          <cell r="AD24">
            <v>2.2000000000000001E-4</v>
          </cell>
          <cell r="AE24">
            <v>1.1442425984198442E-4</v>
          </cell>
          <cell r="AF24">
            <v>8.848519683968846E-6</v>
          </cell>
        </row>
        <row r="25">
          <cell r="Y25">
            <v>33</v>
          </cell>
          <cell r="Z25">
            <v>1.6133329165830986E-3</v>
          </cell>
          <cell r="AA25">
            <v>8.2839532411021924E-4</v>
          </cell>
          <cell r="AB25">
            <v>4.3457731637339953E-5</v>
          </cell>
          <cell r="AC25">
            <v>33</v>
          </cell>
          <cell r="AD25">
            <v>2.1834137780192285E-4</v>
          </cell>
          <cell r="AE25">
            <v>1.1382435080758579E-4</v>
          </cell>
          <cell r="AF25">
            <v>9.3073238132487479E-6</v>
          </cell>
        </row>
        <row r="26">
          <cell r="Y26">
            <v>34</v>
          </cell>
          <cell r="Z26">
            <v>1.4400000000000001E-3</v>
          </cell>
          <cell r="AA26">
            <v>7.3583792240694481E-4</v>
          </cell>
          <cell r="AB26">
            <v>3.1675844813889564E-5</v>
          </cell>
          <cell r="AC26">
            <v>34</v>
          </cell>
          <cell r="AD26">
            <v>2.12E-4</v>
          </cell>
          <cell r="AE26">
            <v>1.1028360968150815E-4</v>
          </cell>
          <cell r="AF26">
            <v>8.5672193630162952E-6</v>
          </cell>
        </row>
        <row r="27">
          <cell r="Y27">
            <v>35</v>
          </cell>
          <cell r="Z27">
            <v>1.4E-3</v>
          </cell>
          <cell r="AA27">
            <v>7.2214130240762144E-4</v>
          </cell>
          <cell r="AB27">
            <v>4.4282604815242953E-5</v>
          </cell>
          <cell r="AC27">
            <v>35</v>
          </cell>
          <cell r="AD27">
            <v>2.2000000000000001E-4</v>
          </cell>
          <cell r="AE27">
            <v>1.1532514761350722E-4</v>
          </cell>
          <cell r="AF27">
            <v>1.065029522701444E-5</v>
          </cell>
        </row>
        <row r="28">
          <cell r="Y28">
            <v>36</v>
          </cell>
          <cell r="Z28">
            <v>1.1999999999999999E-3</v>
          </cell>
          <cell r="AA28">
            <v>6.2120588315907929E-4</v>
          </cell>
          <cell r="AB28">
            <v>4.2411766318158653E-5</v>
          </cell>
          <cell r="AC28">
            <v>36</v>
          </cell>
          <cell r="AD28">
            <v>2.1000000000000001E-4</v>
          </cell>
          <cell r="AE28">
            <v>1.1444703668883086E-4</v>
          </cell>
          <cell r="AF28">
            <v>1.889407337766171E-5</v>
          </cell>
        </row>
        <row r="29">
          <cell r="I29" t="str">
            <v>Registered</v>
          </cell>
          <cell r="J29" t="str">
            <v>Size</v>
          </cell>
          <cell r="Y29">
            <v>37</v>
          </cell>
          <cell r="Z29">
            <v>1.3370349358949999E-3</v>
          </cell>
          <cell r="AA29">
            <v>6.9564888129091209E-4</v>
          </cell>
          <cell r="AB29">
            <v>5.4262826686824156E-5</v>
          </cell>
          <cell r="AC29">
            <v>37</v>
          </cell>
          <cell r="AD29">
            <v>2.0537146357101402E-4</v>
          </cell>
          <cell r="AE29">
            <v>1.0861435904057085E-4</v>
          </cell>
          <cell r="AF29">
            <v>1.1857254510127685E-5</v>
          </cell>
        </row>
        <row r="30">
          <cell r="I30">
            <v>150000</v>
          </cell>
          <cell r="J30">
            <v>1</v>
          </cell>
          <cell r="Y30">
            <v>38</v>
          </cell>
          <cell r="Z30">
            <v>1.2716320266272611E-3</v>
          </cell>
          <cell r="AA30">
            <v>6.6245062740842879E-4</v>
          </cell>
          <cell r="AB30">
            <v>5.3269228189596485E-5</v>
          </cell>
          <cell r="AC30">
            <v>38</v>
          </cell>
          <cell r="AD30">
            <v>2.0264611014068719E-4</v>
          </cell>
          <cell r="AE30">
            <v>1.095281129694817E-4</v>
          </cell>
          <cell r="AF30">
            <v>1.6410115798276211E-5</v>
          </cell>
        </row>
        <row r="31">
          <cell r="I31">
            <v>500000</v>
          </cell>
          <cell r="J31">
            <v>2</v>
          </cell>
          <cell r="Y31">
            <v>39</v>
          </cell>
          <cell r="Z31">
            <v>1.2615497293252062E-3</v>
          </cell>
          <cell r="AA31">
            <v>6.6115972422453215E-4</v>
          </cell>
          <cell r="AB31">
            <v>6.0769719123858105E-5</v>
          </cell>
          <cell r="AC31">
            <v>39</v>
          </cell>
          <cell r="AD31">
            <v>2.25877667799894E-4</v>
          </cell>
          <cell r="AE31">
            <v>1.2597393708871333E-4</v>
          </cell>
          <cell r="AF31">
            <v>2.6070206377532657E-5</v>
          </cell>
        </row>
        <row r="32">
          <cell r="I32">
            <v>2000000</v>
          </cell>
          <cell r="J32">
            <v>3</v>
          </cell>
          <cell r="Y32">
            <v>40</v>
          </cell>
          <cell r="Z32">
            <v>1.2258958136154247E-3</v>
          </cell>
          <cell r="AA32">
            <v>6.4186571003514833E-4</v>
          </cell>
          <cell r="AB32">
            <v>5.7835606454871969E-5</v>
          </cell>
          <cell r="AC32">
            <v>40</v>
          </cell>
          <cell r="AD32">
            <v>2.6009514109537785E-4</v>
          </cell>
          <cell r="AE32">
            <v>1.3816490919172343E-4</v>
          </cell>
          <cell r="AF32">
            <v>1.6234677288068986E-5</v>
          </cell>
        </row>
        <row r="33">
          <cell r="Y33">
            <v>41</v>
          </cell>
          <cell r="Z33">
            <v>1.4472437391930305E-3</v>
          </cell>
          <cell r="AA33">
            <v>7.6668128219149767E-4</v>
          </cell>
          <cell r="AB33">
            <v>8.6118825189964799E-5</v>
          </cell>
          <cell r="AC33">
            <v>41</v>
          </cell>
          <cell r="AD33">
            <v>2.7448271842268548E-4</v>
          </cell>
          <cell r="AE33">
            <v>1.5012958362529874E-4</v>
          </cell>
          <cell r="AF33">
            <v>2.5776448827912009E-5</v>
          </cell>
        </row>
        <row r="34">
          <cell r="I34">
            <v>1</v>
          </cell>
          <cell r="J34">
            <v>2</v>
          </cell>
          <cell r="K34">
            <v>3</v>
          </cell>
          <cell r="Y34">
            <v>42</v>
          </cell>
          <cell r="Z34">
            <v>1.5E-3</v>
          </cell>
          <cell r="AA34">
            <v>7.9132525475019842E-4</v>
          </cell>
          <cell r="AB34">
            <v>8.2650509500396805E-5</v>
          </cell>
          <cell r="AC34">
            <v>42</v>
          </cell>
          <cell r="AD34">
            <v>2.8691826667947402E-4</v>
          </cell>
          <cell r="AE34">
            <v>1.5709175437437142E-4</v>
          </cell>
          <cell r="AF34">
            <v>2.7265242069268846E-5</v>
          </cell>
        </row>
        <row r="35">
          <cell r="I35">
            <v>150000</v>
          </cell>
          <cell r="J35">
            <v>500000</v>
          </cell>
          <cell r="K35">
            <v>2000000</v>
          </cell>
          <cell r="Y35">
            <v>43</v>
          </cell>
          <cell r="Z35">
            <v>1.6199999999999999E-3</v>
          </cell>
          <cell r="AA35">
            <v>8.5009965276827215E-4</v>
          </cell>
          <cell r="AB35">
            <v>8.0199305536544506E-5</v>
          </cell>
          <cell r="AC35">
            <v>43</v>
          </cell>
          <cell r="AD35">
            <v>3.1419773784380309E-4</v>
          </cell>
          <cell r="AE35">
            <v>1.6433369769158754E-4</v>
          </cell>
          <cell r="AF35">
            <v>1.446965753937198E-5</v>
          </cell>
        </row>
        <row r="36">
          <cell r="Y36">
            <v>44</v>
          </cell>
          <cell r="Z36">
            <v>1.66E-3</v>
          </cell>
          <cell r="AA36">
            <v>8.9055282194729871E-4</v>
          </cell>
          <cell r="AB36">
            <v>1.2110564389459743E-4</v>
          </cell>
          <cell r="AC36">
            <v>44</v>
          </cell>
          <cell r="AD36">
            <v>3.7903458571069228E-4</v>
          </cell>
          <cell r="AE36">
            <v>2.0365245039855883E-4</v>
          </cell>
          <cell r="AF36">
            <v>2.8270315086425361E-5</v>
          </cell>
        </row>
        <row r="37">
          <cell r="Y37">
            <v>45</v>
          </cell>
          <cell r="Z37">
            <v>1.8E-3</v>
          </cell>
          <cell r="AA37">
            <v>9.5536183651646228E-4</v>
          </cell>
          <cell r="AB37">
            <v>1.1072367303292449E-4</v>
          </cell>
          <cell r="AC37">
            <v>45</v>
          </cell>
          <cell r="AD37">
            <v>4.1746424635353895E-4</v>
          </cell>
          <cell r="AE37">
            <v>2.2613305400813897E-4</v>
          </cell>
          <cell r="AF37">
            <v>3.4801861662738991E-5</v>
          </cell>
        </row>
        <row r="38">
          <cell r="Y38">
            <v>46</v>
          </cell>
          <cell r="Z38">
            <v>1.9400000000000001E-3</v>
          </cell>
          <cell r="AA38">
            <v>1.0338193439410762E-3</v>
          </cell>
          <cell r="AB38">
            <v>1.2763868788215235E-4</v>
          </cell>
          <cell r="AC38">
            <v>46</v>
          </cell>
          <cell r="AD38">
            <v>4.6226048837503001E-4</v>
          </cell>
          <cell r="AE38">
            <v>2.426402058694998E-4</v>
          </cell>
          <cell r="AF38">
            <v>2.3019923363969559E-5</v>
          </cell>
        </row>
        <row r="39">
          <cell r="Y39">
            <v>47</v>
          </cell>
          <cell r="Z39">
            <v>2.0400000000000001E-3</v>
          </cell>
          <cell r="AA39">
            <v>1.0635418009500579E-3</v>
          </cell>
          <cell r="AB39">
            <v>8.7083601900115476E-5</v>
          </cell>
          <cell r="AC39">
            <v>47</v>
          </cell>
          <cell r="AD39">
            <v>4.8000000000000001E-4</v>
          </cell>
          <cell r="AE39">
            <v>2.6018455684963297E-4</v>
          </cell>
          <cell r="AF39">
            <v>4.036911369926591E-5</v>
          </cell>
        </row>
        <row r="40">
          <cell r="Y40">
            <v>48</v>
          </cell>
          <cell r="Z40">
            <v>2.0500000000000002E-3</v>
          </cell>
          <cell r="AA40">
            <v>1.0785241018494672E-3</v>
          </cell>
          <cell r="AB40">
            <v>1.0704820369893415E-4</v>
          </cell>
          <cell r="AC40">
            <v>48</v>
          </cell>
          <cell r="AD40">
            <v>5.0000000000000001E-4</v>
          </cell>
          <cell r="AE40">
            <v>2.8001832076526395E-4</v>
          </cell>
          <cell r="AF40">
            <v>6.0036641530527905E-5</v>
          </cell>
        </row>
        <row r="41">
          <cell r="Y41">
            <v>49</v>
          </cell>
          <cell r="Z41">
            <v>2.1199999999999999E-3</v>
          </cell>
          <cell r="AA41">
            <v>1.1135657067143075E-3</v>
          </cell>
          <cell r="AB41">
            <v>1.0713141342861502E-4</v>
          </cell>
          <cell r="AC41">
            <v>49</v>
          </cell>
          <cell r="AD41">
            <v>5.4600000000000004E-4</v>
          </cell>
          <cell r="AE41">
            <v>3.0972911212050273E-4</v>
          </cell>
          <cell r="AF41">
            <v>7.3458224241005444E-5</v>
          </cell>
        </row>
        <row r="42">
          <cell r="Y42">
            <v>50</v>
          </cell>
          <cell r="Z42">
            <v>2.1299999999999999E-3</v>
          </cell>
          <cell r="AA42">
            <v>1.1463952003838E-3</v>
          </cell>
          <cell r="AB42">
            <v>1.6279040076760021E-4</v>
          </cell>
          <cell r="AC42">
            <v>50</v>
          </cell>
          <cell r="AD42">
            <v>5.5000000000000003E-4</v>
          </cell>
          <cell r="AE42">
            <v>3.0379369065813432E-4</v>
          </cell>
          <cell r="AF42">
            <v>5.7587381316268562E-5</v>
          </cell>
        </row>
        <row r="43">
          <cell r="Y43">
            <v>51</v>
          </cell>
          <cell r="Z43">
            <v>2.2000000000000001E-3</v>
          </cell>
          <cell r="AA43">
            <v>1.1923069956639065E-3</v>
          </cell>
          <cell r="AB43">
            <v>1.8461399132781305E-4</v>
          </cell>
          <cell r="AC43">
            <v>51</v>
          </cell>
          <cell r="AD43">
            <v>5.5599999999999996E-4</v>
          </cell>
          <cell r="AE43">
            <v>3.0095938245250408E-4</v>
          </cell>
          <cell r="AF43">
            <v>4.5918764905008212E-5</v>
          </cell>
        </row>
        <row r="44">
          <cell r="Y44">
            <v>52</v>
          </cell>
          <cell r="Z44">
            <v>2.0999999999999999E-3</v>
          </cell>
          <cell r="AA44">
            <v>1.1413743710501332E-3</v>
          </cell>
          <cell r="AB44">
            <v>1.827487421002664E-4</v>
          </cell>
          <cell r="AC44">
            <v>52</v>
          </cell>
          <cell r="AD44">
            <v>5.9999999999999995E-4</v>
          </cell>
          <cell r="AE44">
            <v>3.218293176255136E-4</v>
          </cell>
          <cell r="AF44">
            <v>4.3658635251027231E-5</v>
          </cell>
        </row>
        <row r="45">
          <cell r="Y45">
            <v>53</v>
          </cell>
          <cell r="Z45">
            <v>2.0799999999999998E-3</v>
          </cell>
          <cell r="AA45">
            <v>1.125815494997422E-3</v>
          </cell>
          <cell r="AB45">
            <v>1.7163098999484411E-4</v>
          </cell>
          <cell r="AC45">
            <v>53</v>
          </cell>
          <cell r="AD45">
            <v>6.2399999999999999E-4</v>
          </cell>
          <cell r="AE45">
            <v>3.46719048117386E-4</v>
          </cell>
          <cell r="AF45">
            <v>6.9438096234771991E-5</v>
          </cell>
        </row>
        <row r="46">
          <cell r="Y46">
            <v>54</v>
          </cell>
          <cell r="Z46">
            <v>2.0999999999999999E-3</v>
          </cell>
          <cell r="AA46">
            <v>1.1619832568129465E-3</v>
          </cell>
          <cell r="AB46">
            <v>2.2396651362589288E-4</v>
          </cell>
          <cell r="AC46">
            <v>54</v>
          </cell>
          <cell r="AD46">
            <v>6.2555125404813606E-4</v>
          </cell>
          <cell r="AE46">
            <v>3.5628330656869598E-4</v>
          </cell>
          <cell r="AF46">
            <v>8.7015359089255909E-5</v>
          </cell>
        </row>
        <row r="47">
          <cell r="Y47">
            <v>55</v>
          </cell>
          <cell r="Z47">
            <v>2.0600000000000002E-3</v>
          </cell>
          <cell r="AA47">
            <v>1.1601916513155959E-3</v>
          </cell>
          <cell r="AB47">
            <v>2.6038330263119164E-4</v>
          </cell>
          <cell r="AC47">
            <v>55</v>
          </cell>
          <cell r="AD47">
            <v>6.147678732810408E-4</v>
          </cell>
          <cell r="AE47">
            <v>3.6602831946053286E-4</v>
          </cell>
          <cell r="AF47">
            <v>1.1728876564002491E-4</v>
          </cell>
        </row>
        <row r="48">
          <cell r="Y48">
            <v>56</v>
          </cell>
          <cell r="Z48">
            <v>2E-3</v>
          </cell>
          <cell r="AA48">
            <v>1.1364359819063809E-3</v>
          </cell>
          <cell r="AB48">
            <v>2.7287196381276175E-4</v>
          </cell>
          <cell r="AC48">
            <v>56</v>
          </cell>
          <cell r="AD48">
            <v>5.997195048597178E-4</v>
          </cell>
          <cell r="AE48">
            <v>3.36711423239157E-4</v>
          </cell>
          <cell r="AF48">
            <v>7.3703341618596173E-5</v>
          </cell>
        </row>
        <row r="49">
          <cell r="Y49">
            <v>57</v>
          </cell>
          <cell r="Z49">
            <v>2.0999999999999999E-3</v>
          </cell>
          <cell r="AA49">
            <v>1.1742658623373748E-3</v>
          </cell>
          <cell r="AB49">
            <v>2.4853172467474965E-4</v>
          </cell>
          <cell r="AC49">
            <v>57</v>
          </cell>
          <cell r="AD49">
            <v>5.8529999999999997E-4</v>
          </cell>
          <cell r="AE49">
            <v>3.115421635305675E-4</v>
          </cell>
          <cell r="AF49">
            <v>3.7784327061135041E-5</v>
          </cell>
        </row>
        <row r="50">
          <cell r="Y50">
            <v>58</v>
          </cell>
          <cell r="Z50">
            <v>2.2499999999999998E-3</v>
          </cell>
          <cell r="AA50">
            <v>1.2603292221159408E-3</v>
          </cell>
          <cell r="AB50">
            <v>2.7065844423188181E-4</v>
          </cell>
          <cell r="AC50">
            <v>58</v>
          </cell>
          <cell r="AD50">
            <v>5.6999999999999998E-4</v>
          </cell>
          <cell r="AE50">
            <v>3.2488621510758374E-4</v>
          </cell>
          <cell r="AF50">
            <v>7.9772430215167549E-5</v>
          </cell>
        </row>
        <row r="51">
          <cell r="Y51">
            <v>59</v>
          </cell>
          <cell r="Z51">
            <v>2.3E-3</v>
          </cell>
          <cell r="AA51">
            <v>1.3116420763936985E-3</v>
          </cell>
          <cell r="AB51">
            <v>3.2328415278739679E-4</v>
          </cell>
          <cell r="AC51">
            <v>59</v>
          </cell>
          <cell r="AD51">
            <v>5.6800000000000004E-4</v>
          </cell>
          <cell r="AE51">
            <v>3.1898779975999408E-4</v>
          </cell>
          <cell r="AF51">
            <v>6.9975599519988158E-5</v>
          </cell>
        </row>
        <row r="52">
          <cell r="Y52">
            <v>60</v>
          </cell>
          <cell r="Z52">
            <v>2.3500000000000001E-3</v>
          </cell>
          <cell r="AA52">
            <v>1.4110380529033344E-3</v>
          </cell>
          <cell r="AB52">
            <v>4.7207610580666842E-4</v>
          </cell>
          <cell r="AC52">
            <v>60</v>
          </cell>
          <cell r="AD52">
            <v>5.6731418981739647E-4</v>
          </cell>
          <cell r="AE52">
            <v>3.9196248810265957E-4</v>
          </cell>
          <cell r="AF52">
            <v>2.1661078638792269E-4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5"/>
  <sheetViews>
    <sheetView topLeftCell="A74" workbookViewId="0">
      <selection activeCell="S87" sqref="S87"/>
    </sheetView>
  </sheetViews>
  <sheetFormatPr defaultRowHeight="12"/>
  <cols>
    <col min="1" max="16384" width="9.140625" style="7"/>
  </cols>
  <sheetData>
    <row r="1" spans="1:35">
      <c r="A1" s="1" t="s">
        <v>0</v>
      </c>
      <c r="S1" s="1" t="s">
        <v>1</v>
      </c>
    </row>
    <row r="3" spans="1:35">
      <c r="A3" s="8"/>
      <c r="B3" s="268" t="s">
        <v>12</v>
      </c>
      <c r="C3" s="269"/>
      <c r="D3" s="269"/>
      <c r="E3" s="269"/>
      <c r="F3" s="269"/>
      <c r="G3" s="269"/>
      <c r="H3" s="268" t="s">
        <v>13</v>
      </c>
      <c r="I3" s="269"/>
      <c r="J3" s="269"/>
      <c r="K3" s="269"/>
      <c r="L3" s="269"/>
      <c r="M3" s="269"/>
      <c r="N3" s="269"/>
      <c r="O3" s="269"/>
      <c r="P3" s="269"/>
      <c r="Q3" s="270"/>
      <c r="S3" s="8"/>
      <c r="T3" s="268" t="s">
        <v>15</v>
      </c>
      <c r="U3" s="269"/>
      <c r="V3" s="269"/>
      <c r="W3" s="269"/>
      <c r="X3" s="269"/>
      <c r="Y3" s="269"/>
      <c r="Z3" s="268" t="s">
        <v>13</v>
      </c>
      <c r="AA3" s="269"/>
      <c r="AB3" s="269"/>
      <c r="AC3" s="269"/>
      <c r="AD3" s="269"/>
      <c r="AE3" s="269"/>
      <c r="AF3" s="269"/>
      <c r="AG3" s="269"/>
      <c r="AH3" s="269"/>
      <c r="AI3" s="270"/>
    </row>
    <row r="4" spans="1:35">
      <c r="A4" s="9" t="s">
        <v>14</v>
      </c>
      <c r="B4" s="9">
        <v>2005</v>
      </c>
      <c r="C4" s="10">
        <v>2006</v>
      </c>
      <c r="D4" s="10">
        <v>2007</v>
      </c>
      <c r="E4" s="10">
        <v>2008</v>
      </c>
      <c r="F4" s="10">
        <v>2009</v>
      </c>
      <c r="G4" s="11">
        <v>2010</v>
      </c>
      <c r="H4" s="10">
        <v>2011</v>
      </c>
      <c r="I4" s="10">
        <v>2012</v>
      </c>
      <c r="J4" s="10">
        <v>2013</v>
      </c>
      <c r="K4" s="10">
        <v>2014</v>
      </c>
      <c r="L4" s="10">
        <v>2015</v>
      </c>
      <c r="M4" s="10">
        <v>2016</v>
      </c>
      <c r="N4" s="10">
        <v>2017</v>
      </c>
      <c r="O4" s="10">
        <v>2018</v>
      </c>
      <c r="P4" s="10">
        <v>2019</v>
      </c>
      <c r="Q4" s="11">
        <v>2020</v>
      </c>
      <c r="S4" s="9" t="s">
        <v>14</v>
      </c>
      <c r="T4" s="12">
        <v>2005</v>
      </c>
      <c r="U4" s="13">
        <v>2006</v>
      </c>
      <c r="V4" s="13">
        <v>2007</v>
      </c>
      <c r="W4" s="13">
        <v>2008</v>
      </c>
      <c r="X4" s="13">
        <v>2009</v>
      </c>
      <c r="Y4" s="14">
        <v>2010</v>
      </c>
      <c r="Z4" s="10">
        <v>2011</v>
      </c>
      <c r="AA4" s="10">
        <v>2012</v>
      </c>
      <c r="AB4" s="10">
        <v>2013</v>
      </c>
      <c r="AC4" s="10">
        <v>2014</v>
      </c>
      <c r="AD4" s="10">
        <v>2015</v>
      </c>
      <c r="AE4" s="10">
        <v>2016</v>
      </c>
      <c r="AF4" s="10">
        <v>2017</v>
      </c>
      <c r="AG4" s="10">
        <v>2018</v>
      </c>
      <c r="AH4" s="10">
        <v>2019</v>
      </c>
      <c r="AI4" s="11">
        <v>2020</v>
      </c>
    </row>
    <row r="5" spans="1:35">
      <c r="A5" s="15">
        <v>0</v>
      </c>
      <c r="B5" s="16">
        <v>378.87099999999998</v>
      </c>
      <c r="C5" s="17">
        <v>382.24299999999999</v>
      </c>
      <c r="D5" s="17">
        <v>364.012</v>
      </c>
      <c r="E5" s="17">
        <v>356.43299999999999</v>
      </c>
      <c r="F5" s="17">
        <v>348.5</v>
      </c>
      <c r="G5" s="18">
        <v>356.20851600000003</v>
      </c>
      <c r="H5" s="19">
        <v>429.28458449855594</v>
      </c>
      <c r="I5" s="19">
        <v>423.3789265399169</v>
      </c>
      <c r="J5" s="19">
        <v>418.2201296860631</v>
      </c>
      <c r="K5" s="19">
        <v>413.72793919333532</v>
      </c>
      <c r="L5" s="19">
        <v>409.83069896866988</v>
      </c>
      <c r="M5" s="19">
        <v>406.08127792437512</v>
      </c>
      <c r="N5" s="19">
        <v>402.75035495475305</v>
      </c>
      <c r="O5" s="19">
        <v>399.75669716614118</v>
      </c>
      <c r="P5" s="19">
        <v>396.66167364366243</v>
      </c>
      <c r="Q5" s="20">
        <v>392.9406590089057</v>
      </c>
      <c r="S5" s="21">
        <v>0</v>
      </c>
      <c r="T5" s="39">
        <v>357.60300000000001</v>
      </c>
      <c r="U5" s="39">
        <v>345.303</v>
      </c>
      <c r="V5" s="39">
        <v>353.73099999999999</v>
      </c>
      <c r="W5" s="39">
        <v>340.16399999999999</v>
      </c>
      <c r="X5" s="39">
        <v>333.67099999999999</v>
      </c>
      <c r="Y5" s="39">
        <v>316.967197</v>
      </c>
      <c r="Z5" s="40">
        <v>408.8424614271961</v>
      </c>
      <c r="AA5" s="41">
        <v>403.21802527611135</v>
      </c>
      <c r="AB5" s="41">
        <v>398.3048854152982</v>
      </c>
      <c r="AC5" s="41">
        <v>394.02660875555739</v>
      </c>
      <c r="AD5" s="41">
        <v>390.31495139873317</v>
      </c>
      <c r="AE5" s="41">
        <v>386.74407421369057</v>
      </c>
      <c r="AF5" s="41">
        <v>383.57176662357432</v>
      </c>
      <c r="AG5" s="41">
        <v>380.72066396775347</v>
      </c>
      <c r="AH5" s="41">
        <v>377.77302251777371</v>
      </c>
      <c r="AI5" s="42">
        <v>374.22919905610064</v>
      </c>
    </row>
    <row r="6" spans="1:35">
      <c r="A6" s="22">
        <v>1</v>
      </c>
      <c r="B6" s="23">
        <v>391.34199999999998</v>
      </c>
      <c r="C6" s="24">
        <v>393.84899999999999</v>
      </c>
      <c r="D6" s="43">
        <v>421.79599999999999</v>
      </c>
      <c r="E6" s="24">
        <v>385.80099999999999</v>
      </c>
      <c r="F6" s="24">
        <v>370.07100000000003</v>
      </c>
      <c r="G6" s="25">
        <v>373.62167099999999</v>
      </c>
      <c r="H6" s="26">
        <v>353.19969448478957</v>
      </c>
      <c r="I6" s="26">
        <v>425.74284955860247</v>
      </c>
      <c r="J6" s="26">
        <v>419.96716527122805</v>
      </c>
      <c r="K6" s="26">
        <v>414.92833329896109</v>
      </c>
      <c r="L6" s="26">
        <v>410.54724792609795</v>
      </c>
      <c r="M6" s="26">
        <v>406.75325759672734</v>
      </c>
      <c r="N6" s="26">
        <v>403.10408724822321</v>
      </c>
      <c r="O6" s="26">
        <v>399.86739907021149</v>
      </c>
      <c r="P6" s="26">
        <v>396.96282716143099</v>
      </c>
      <c r="Q6" s="27">
        <v>393.95498021448077</v>
      </c>
      <c r="S6" s="28">
        <v>1</v>
      </c>
      <c r="T6" s="39">
        <v>366.56200000000001</v>
      </c>
      <c r="U6" s="39">
        <v>358.13200000000001</v>
      </c>
      <c r="V6" s="39">
        <v>364.41699999999997</v>
      </c>
      <c r="W6" s="39">
        <v>372.58699999999999</v>
      </c>
      <c r="X6" s="39">
        <v>361.84</v>
      </c>
      <c r="Y6" s="39">
        <v>356.55291</v>
      </c>
      <c r="Z6" s="44">
        <v>314.51373984613588</v>
      </c>
      <c r="AA6" s="45">
        <v>405.75606589657269</v>
      </c>
      <c r="AB6" s="45">
        <v>400.24932089163252</v>
      </c>
      <c r="AC6" s="45">
        <v>395.44483244152769</v>
      </c>
      <c r="AD6" s="45">
        <v>391.26720390633977</v>
      </c>
      <c r="AE6" s="45">
        <v>387.64909661611404</v>
      </c>
      <c r="AF6" s="45">
        <v>384.1686582871456</v>
      </c>
      <c r="AG6" s="45">
        <v>381.08134573633231</v>
      </c>
      <c r="AH6" s="45">
        <v>378.31056445518578</v>
      </c>
      <c r="AI6" s="46">
        <v>375.44138048957956</v>
      </c>
    </row>
    <row r="7" spans="1:35">
      <c r="A7" s="22">
        <v>2</v>
      </c>
      <c r="B7" s="23">
        <v>436.87299999999999</v>
      </c>
      <c r="C7" s="24">
        <v>439.99200000000002</v>
      </c>
      <c r="D7" s="24">
        <v>435.78</v>
      </c>
      <c r="E7" s="24">
        <v>434.12400000000002</v>
      </c>
      <c r="F7" s="24">
        <v>430.14800000000002</v>
      </c>
      <c r="G7" s="25">
        <v>403.800387</v>
      </c>
      <c r="H7" s="26">
        <v>373.34320862429803</v>
      </c>
      <c r="I7" s="26">
        <v>352.94257592934343</v>
      </c>
      <c r="J7" s="26">
        <v>425.44013096467137</v>
      </c>
      <c r="K7" s="26">
        <v>419.67549933787649</v>
      </c>
      <c r="L7" s="26">
        <v>414.64686979120427</v>
      </c>
      <c r="M7" s="26">
        <v>410.27523422218576</v>
      </c>
      <c r="N7" s="26">
        <v>406.49012959925415</v>
      </c>
      <c r="O7" s="26">
        <v>402.84948536933229</v>
      </c>
      <c r="P7" s="26">
        <v>399.62081286208206</v>
      </c>
      <c r="Q7" s="27">
        <v>396.72381994920283</v>
      </c>
      <c r="S7" s="28">
        <v>2</v>
      </c>
      <c r="T7" s="39">
        <v>401.73</v>
      </c>
      <c r="U7" s="39">
        <v>403.57499999999999</v>
      </c>
      <c r="V7" s="39">
        <v>398.90100000000001</v>
      </c>
      <c r="W7" s="39">
        <v>408.49400000000003</v>
      </c>
      <c r="X7" s="39">
        <v>398.87</v>
      </c>
      <c r="Y7" s="39">
        <v>394.397809</v>
      </c>
      <c r="Z7" s="44">
        <v>356.35085651361203</v>
      </c>
      <c r="AA7" s="45">
        <v>314.33991437531375</v>
      </c>
      <c r="AB7" s="45">
        <v>405.53735509056753</v>
      </c>
      <c r="AC7" s="45">
        <v>400.03891046734947</v>
      </c>
      <c r="AD7" s="45">
        <v>395.24208565409316</v>
      </c>
      <c r="AE7" s="45">
        <v>391.07155701490512</v>
      </c>
      <c r="AF7" s="45">
        <v>387.4601058046602</v>
      </c>
      <c r="AG7" s="45">
        <v>383.9860475739352</v>
      </c>
      <c r="AH7" s="45">
        <v>380.90473202355452</v>
      </c>
      <c r="AI7" s="46">
        <v>378.13961898078367</v>
      </c>
    </row>
    <row r="8" spans="1:35">
      <c r="A8" s="22">
        <v>3</v>
      </c>
      <c r="B8" s="23">
        <v>435.29399999999998</v>
      </c>
      <c r="C8" s="24">
        <v>404.81299999999999</v>
      </c>
      <c r="D8" s="24">
        <v>433.27499999999998</v>
      </c>
      <c r="E8" s="24">
        <v>455.27699999999999</v>
      </c>
      <c r="F8" s="24">
        <v>427.93099999999998</v>
      </c>
      <c r="G8" s="25">
        <v>449.30963500000001</v>
      </c>
      <c r="H8" s="26">
        <v>403.49943225406031</v>
      </c>
      <c r="I8" s="26">
        <v>373.07142620776136</v>
      </c>
      <c r="J8" s="26">
        <v>352.69162096806917</v>
      </c>
      <c r="K8" s="26">
        <v>425.14466407310408</v>
      </c>
      <c r="L8" s="26">
        <v>419.39081562581453</v>
      </c>
      <c r="M8" s="26">
        <v>414.37213982665753</v>
      </c>
      <c r="N8" s="26">
        <v>410.00982786396366</v>
      </c>
      <c r="O8" s="26">
        <v>406.23338908478047</v>
      </c>
      <c r="P8" s="26">
        <v>402.60106019820029</v>
      </c>
      <c r="Q8" s="27">
        <v>399.3802053041565</v>
      </c>
      <c r="S8" s="28">
        <v>3</v>
      </c>
      <c r="T8" s="39">
        <v>432.34300000000002</v>
      </c>
      <c r="U8" s="39">
        <v>401.89400000000001</v>
      </c>
      <c r="V8" s="39">
        <v>411.68900000000002</v>
      </c>
      <c r="W8" s="39">
        <v>420.93900000000002</v>
      </c>
      <c r="X8" s="39">
        <v>408.12799999999999</v>
      </c>
      <c r="Y8" s="39">
        <v>415.36142000000001</v>
      </c>
      <c r="Z8" s="44">
        <v>394.17430934511788</v>
      </c>
      <c r="AA8" s="45">
        <v>356.15390850287758</v>
      </c>
      <c r="AB8" s="45">
        <v>314.17047874190996</v>
      </c>
      <c r="AC8" s="45">
        <v>405.32416475521069</v>
      </c>
      <c r="AD8" s="45">
        <v>399.8338082702989</v>
      </c>
      <c r="AE8" s="45">
        <v>395.04445118677694</v>
      </c>
      <c r="AF8" s="45">
        <v>390.88089764914901</v>
      </c>
      <c r="AG8" s="45">
        <v>387.27593053493092</v>
      </c>
      <c r="AH8" s="45">
        <v>383.8080876651764</v>
      </c>
      <c r="AI8" s="46">
        <v>380.7326143344502</v>
      </c>
    </row>
    <row r="9" spans="1:35">
      <c r="A9" s="22">
        <v>4</v>
      </c>
      <c r="B9" s="23">
        <v>453.94</v>
      </c>
      <c r="C9" s="24">
        <v>434.42</v>
      </c>
      <c r="D9" s="24">
        <v>412.56</v>
      </c>
      <c r="E9" s="24">
        <v>421.26900000000001</v>
      </c>
      <c r="F9" s="24">
        <v>442.13600000000002</v>
      </c>
      <c r="G9" s="25">
        <v>414.60486700000001</v>
      </c>
      <c r="H9" s="26">
        <v>448.97476195033727</v>
      </c>
      <c r="I9" s="26">
        <v>403.20569703071635</v>
      </c>
      <c r="J9" s="26">
        <v>372.8061589045181</v>
      </c>
      <c r="K9" s="26">
        <v>352.44667769792449</v>
      </c>
      <c r="L9" s="26">
        <v>424.85627039436275</v>
      </c>
      <c r="M9" s="26">
        <v>419.11294249495955</v>
      </c>
      <c r="N9" s="26">
        <v>414.10408318709801</v>
      </c>
      <c r="O9" s="26">
        <v>409.75086429638856</v>
      </c>
      <c r="P9" s="26">
        <v>405.98287716192073</v>
      </c>
      <c r="Q9" s="27">
        <v>402.35865826418001</v>
      </c>
      <c r="S9" s="28">
        <v>4</v>
      </c>
      <c r="T9" s="39">
        <v>437.26900000000001</v>
      </c>
      <c r="U9" s="39">
        <v>386.35500000000002</v>
      </c>
      <c r="V9" s="39">
        <v>403.78199999999998</v>
      </c>
      <c r="W9" s="39">
        <v>396.2</v>
      </c>
      <c r="X9" s="39">
        <v>418.02199999999999</v>
      </c>
      <c r="Y9" s="39">
        <v>378.08828399999999</v>
      </c>
      <c r="Z9" s="44">
        <v>415.12604056354536</v>
      </c>
      <c r="AA9" s="45">
        <v>393.95645706641795</v>
      </c>
      <c r="AB9" s="45">
        <v>355.96193427269958</v>
      </c>
      <c r="AC9" s="45">
        <v>314.00531982650682</v>
      </c>
      <c r="AD9" s="45">
        <v>405.11635277859102</v>
      </c>
      <c r="AE9" s="45">
        <v>399.63387778571558</v>
      </c>
      <c r="AF9" s="45">
        <v>394.85185491338984</v>
      </c>
      <c r="AG9" s="45">
        <v>390.69509634037416</v>
      </c>
      <c r="AH9" s="45">
        <v>387.09644591641961</v>
      </c>
      <c r="AI9" s="46">
        <v>383.63465804996127</v>
      </c>
    </row>
    <row r="10" spans="1:35">
      <c r="A10" s="22">
        <v>5</v>
      </c>
      <c r="B10" s="23">
        <v>481.67700000000002</v>
      </c>
      <c r="C10" s="24">
        <v>454.25599999999997</v>
      </c>
      <c r="D10" s="24">
        <v>449.99299999999999</v>
      </c>
      <c r="E10" s="24">
        <v>444.05599999999998</v>
      </c>
      <c r="F10" s="24">
        <v>453.68599999999998</v>
      </c>
      <c r="G10" s="25">
        <v>433.79571799999997</v>
      </c>
      <c r="H10" s="26">
        <v>414.29585961310676</v>
      </c>
      <c r="I10" s="26">
        <v>448.64792208035146</v>
      </c>
      <c r="J10" s="26">
        <v>402.91900316892463</v>
      </c>
      <c r="K10" s="26">
        <v>372.54724614826517</v>
      </c>
      <c r="L10" s="26">
        <v>352.20759815034722</v>
      </c>
      <c r="M10" s="26">
        <v>424.5747760515701</v>
      </c>
      <c r="N10" s="26">
        <v>418.84181903813624</v>
      </c>
      <c r="O10" s="26">
        <v>413.84253367427732</v>
      </c>
      <c r="P10" s="26">
        <v>409.49818325227352</v>
      </c>
      <c r="Q10" s="27">
        <v>405.73843907088656</v>
      </c>
      <c r="S10" s="28">
        <v>5</v>
      </c>
      <c r="T10" s="39">
        <v>470.95299999999997</v>
      </c>
      <c r="U10" s="39">
        <v>451.99700000000001</v>
      </c>
      <c r="V10" s="39">
        <v>424.601</v>
      </c>
      <c r="W10" s="39">
        <v>426.76299999999998</v>
      </c>
      <c r="X10" s="39">
        <v>407.59699999999998</v>
      </c>
      <c r="Y10" s="39">
        <v>412.50988299999995</v>
      </c>
      <c r="Z10" s="44">
        <v>377.87402672204189</v>
      </c>
      <c r="AA10" s="45">
        <v>414.89660868089754</v>
      </c>
      <c r="AB10" s="45">
        <v>393.74410649054784</v>
      </c>
      <c r="AC10" s="45">
        <v>355.7748056563359</v>
      </c>
      <c r="AD10" s="45">
        <v>313.84432753476511</v>
      </c>
      <c r="AE10" s="45">
        <v>404.91378084233071</v>
      </c>
      <c r="AF10" s="45">
        <v>399.43904402624997</v>
      </c>
      <c r="AG10" s="45">
        <v>394.66416604996289</v>
      </c>
      <c r="AH10" s="45">
        <v>390.51402709544578</v>
      </c>
      <c r="AI10" s="46">
        <v>386.9215304057152</v>
      </c>
    </row>
    <row r="11" spans="1:35">
      <c r="A11" s="22">
        <v>6</v>
      </c>
      <c r="B11" s="23">
        <v>452.18599999999998</v>
      </c>
      <c r="C11" s="24">
        <v>444.95299999999997</v>
      </c>
      <c r="D11" s="24">
        <v>443.76900000000001</v>
      </c>
      <c r="E11" s="24">
        <v>424.37900000000002</v>
      </c>
      <c r="F11" s="24">
        <v>411.36700000000002</v>
      </c>
      <c r="G11" s="25">
        <v>433.632364</v>
      </c>
      <c r="H11" s="26">
        <v>433.572993031404</v>
      </c>
      <c r="I11" s="26">
        <v>414.08809438107727</v>
      </c>
      <c r="J11" s="26">
        <v>448.42816312821634</v>
      </c>
      <c r="K11" s="26">
        <v>402.72623412187568</v>
      </c>
      <c r="L11" s="26">
        <v>372.37315385676339</v>
      </c>
      <c r="M11" s="26">
        <v>352.04683906013895</v>
      </c>
      <c r="N11" s="26">
        <v>424.38556809733893</v>
      </c>
      <c r="O11" s="26">
        <v>418.65957907463434</v>
      </c>
      <c r="P11" s="26">
        <v>413.66672629953587</v>
      </c>
      <c r="Q11" s="27">
        <v>409.32833451372727</v>
      </c>
      <c r="S11" s="28">
        <v>6</v>
      </c>
      <c r="T11" s="39">
        <v>419.77499999999998</v>
      </c>
      <c r="U11" s="39">
        <v>401.8</v>
      </c>
      <c r="V11" s="39">
        <v>410.94400000000002</v>
      </c>
      <c r="W11" s="39">
        <v>397.911</v>
      </c>
      <c r="X11" s="39">
        <v>386.01100000000002</v>
      </c>
      <c r="Y11" s="39">
        <v>379.54946899999999</v>
      </c>
      <c r="Z11" s="44">
        <v>412.34518598102312</v>
      </c>
      <c r="AA11" s="45">
        <v>377.726887027359</v>
      </c>
      <c r="AB11" s="45">
        <v>414.73904572402591</v>
      </c>
      <c r="AC11" s="45">
        <v>393.5982721735121</v>
      </c>
      <c r="AD11" s="45">
        <v>355.64629111096821</v>
      </c>
      <c r="AE11" s="45">
        <v>313.73376122725494</v>
      </c>
      <c r="AF11" s="45">
        <v>404.77469802203211</v>
      </c>
      <c r="AG11" s="45">
        <v>399.30527244741654</v>
      </c>
      <c r="AH11" s="45">
        <v>394.53529853806452</v>
      </c>
      <c r="AI11" s="46">
        <v>390.38970314715755</v>
      </c>
    </row>
    <row r="12" spans="1:35">
      <c r="A12" s="22">
        <v>7</v>
      </c>
      <c r="B12" s="23">
        <v>528.71199999999999</v>
      </c>
      <c r="C12" s="24">
        <v>491.346</v>
      </c>
      <c r="D12" s="24">
        <v>482.161</v>
      </c>
      <c r="E12" s="24">
        <v>474.51</v>
      </c>
      <c r="F12" s="24">
        <v>452.36599999999999</v>
      </c>
      <c r="G12" s="25">
        <v>464.67629899999997</v>
      </c>
      <c r="H12" s="26">
        <v>433.48872458239521</v>
      </c>
      <c r="I12" s="26">
        <v>433.43271398512513</v>
      </c>
      <c r="J12" s="26">
        <v>413.95723587411743</v>
      </c>
      <c r="K12" s="26">
        <v>448.2897489012052</v>
      </c>
      <c r="L12" s="26">
        <v>402.60481798599034</v>
      </c>
      <c r="M12" s="26">
        <v>372.26350010793072</v>
      </c>
      <c r="N12" s="26">
        <v>351.94562194572421</v>
      </c>
      <c r="O12" s="26">
        <v>424.26643772720519</v>
      </c>
      <c r="P12" s="26">
        <v>418.54483472761541</v>
      </c>
      <c r="Q12" s="27">
        <v>413.55603098525961</v>
      </c>
      <c r="S12" s="28">
        <v>7</v>
      </c>
      <c r="T12" s="39">
        <v>503.60899999999998</v>
      </c>
      <c r="U12" s="39">
        <v>451.25</v>
      </c>
      <c r="V12" s="39">
        <v>452.81</v>
      </c>
      <c r="W12" s="39">
        <v>462.10500000000002</v>
      </c>
      <c r="X12" s="39">
        <v>443.31799999999998</v>
      </c>
      <c r="Y12" s="39">
        <v>427.88170500000001</v>
      </c>
      <c r="Z12" s="44">
        <v>379.44192634459415</v>
      </c>
      <c r="AA12" s="45">
        <v>412.23123850113006</v>
      </c>
      <c r="AB12" s="45">
        <v>377.62508577427235</v>
      </c>
      <c r="AC12" s="45">
        <v>414.63003189936393</v>
      </c>
      <c r="AD12" s="45">
        <v>393.49737215070706</v>
      </c>
      <c r="AE12" s="45">
        <v>355.55737349838603</v>
      </c>
      <c r="AF12" s="45">
        <v>313.6572838168438</v>
      </c>
      <c r="AG12" s="45">
        <v>404.67849522841419</v>
      </c>
      <c r="AH12" s="45">
        <v>399.21274261423559</v>
      </c>
      <c r="AI12" s="46">
        <v>394.44616010245926</v>
      </c>
    </row>
    <row r="13" spans="1:35">
      <c r="A13" s="22">
        <v>8</v>
      </c>
      <c r="B13" s="23">
        <v>593.38800000000003</v>
      </c>
      <c r="C13" s="24">
        <v>574.36900000000003</v>
      </c>
      <c r="D13" s="24">
        <v>519.53300000000002</v>
      </c>
      <c r="E13" s="24">
        <v>483.41300000000001</v>
      </c>
      <c r="F13" s="24">
        <v>483.39100000000002</v>
      </c>
      <c r="G13" s="25">
        <v>457.82471899999996</v>
      </c>
      <c r="H13" s="26">
        <v>464.583945423324</v>
      </c>
      <c r="I13" s="26">
        <v>433.40457351325421</v>
      </c>
      <c r="J13" s="26">
        <v>433.35053095413832</v>
      </c>
      <c r="K13" s="26">
        <v>413.88057132599516</v>
      </c>
      <c r="L13" s="26">
        <v>448.20865717517859</v>
      </c>
      <c r="M13" s="26">
        <v>402.53368429582014</v>
      </c>
      <c r="N13" s="26">
        <v>372.19928233955062</v>
      </c>
      <c r="O13" s="26">
        <v>351.88634460639713</v>
      </c>
      <c r="P13" s="26">
        <v>424.19666909733172</v>
      </c>
      <c r="Q13" s="27">
        <v>418.4776343234156</v>
      </c>
      <c r="S13" s="28">
        <v>8</v>
      </c>
      <c r="T13" s="39">
        <v>575.91899999999998</v>
      </c>
      <c r="U13" s="39">
        <v>560.10599999999999</v>
      </c>
      <c r="V13" s="39">
        <v>471.78399999999999</v>
      </c>
      <c r="W13" s="39">
        <v>492.69900000000001</v>
      </c>
      <c r="X13" s="39">
        <v>469.35700000000003</v>
      </c>
      <c r="Y13" s="39">
        <v>456.47274699999997</v>
      </c>
      <c r="Z13" s="44">
        <v>427.79904323702903</v>
      </c>
      <c r="AA13" s="45">
        <v>379.37043430443634</v>
      </c>
      <c r="AB13" s="45">
        <v>412.15548814103562</v>
      </c>
      <c r="AC13" s="45">
        <v>377.55740955827196</v>
      </c>
      <c r="AD13" s="45">
        <v>414.55756037198091</v>
      </c>
      <c r="AE13" s="45">
        <v>393.43029417867126</v>
      </c>
      <c r="AF13" s="45">
        <v>355.49827857343053</v>
      </c>
      <c r="AG13" s="45">
        <v>313.60645637154033</v>
      </c>
      <c r="AH13" s="45">
        <v>404.61455775960764</v>
      </c>
      <c r="AI13" s="46">
        <v>399.15124587107834</v>
      </c>
    </row>
    <row r="14" spans="1:35">
      <c r="A14" s="22">
        <v>9</v>
      </c>
      <c r="B14" s="23">
        <v>577.95500000000004</v>
      </c>
      <c r="C14" s="24">
        <v>567.96600000000001</v>
      </c>
      <c r="D14" s="24">
        <v>535.97900000000004</v>
      </c>
      <c r="E14" s="24">
        <v>515.41999999999996</v>
      </c>
      <c r="F14" s="24">
        <v>494.96600000000001</v>
      </c>
      <c r="G14" s="25">
        <v>448.600257</v>
      </c>
      <c r="H14" s="26">
        <v>457.77922308124823</v>
      </c>
      <c r="I14" s="26">
        <v>464.53885170635277</v>
      </c>
      <c r="J14" s="26">
        <v>433.36348466561356</v>
      </c>
      <c r="K14" s="26">
        <v>433.31040286872872</v>
      </c>
      <c r="L14" s="26">
        <v>413.8431376238193</v>
      </c>
      <c r="M14" s="26">
        <v>448.16906160363203</v>
      </c>
      <c r="N14" s="26">
        <v>402.49896451413889</v>
      </c>
      <c r="O14" s="26">
        <v>372.16793803267365</v>
      </c>
      <c r="P14" s="26">
        <v>351.85741157522705</v>
      </c>
      <c r="Q14" s="27">
        <v>424.1626151737633</v>
      </c>
      <c r="S14" s="28">
        <v>9</v>
      </c>
      <c r="T14" s="39">
        <v>572.76599999999996</v>
      </c>
      <c r="U14" s="39">
        <v>548.58299999999997</v>
      </c>
      <c r="V14" s="39">
        <v>521.04700000000003</v>
      </c>
      <c r="W14" s="39">
        <v>460.59300000000002</v>
      </c>
      <c r="X14" s="39">
        <v>465.108</v>
      </c>
      <c r="Y14" s="39">
        <v>435.44474500000001</v>
      </c>
      <c r="Z14" s="44">
        <v>456.4021988245126</v>
      </c>
      <c r="AA14" s="45">
        <v>427.73456069199619</v>
      </c>
      <c r="AB14" s="45">
        <v>379.31466473760338</v>
      </c>
      <c r="AC14" s="45">
        <v>412.09639646541984</v>
      </c>
      <c r="AD14" s="45">
        <v>377.50461615684821</v>
      </c>
      <c r="AE14" s="45">
        <v>414.50102595541824</v>
      </c>
      <c r="AF14" s="45">
        <v>393.37798254529196</v>
      </c>
      <c r="AG14" s="45">
        <v>355.45219242720168</v>
      </c>
      <c r="AH14" s="45">
        <v>313.56681759012105</v>
      </c>
      <c r="AI14" s="46">
        <v>404.56469466681494</v>
      </c>
    </row>
    <row r="15" spans="1:35">
      <c r="A15" s="22">
        <v>10</v>
      </c>
      <c r="B15" s="23">
        <v>625.15099999999995</v>
      </c>
      <c r="C15" s="24">
        <v>610.84799999999996</v>
      </c>
      <c r="D15" s="24">
        <v>629.42700000000002</v>
      </c>
      <c r="E15" s="24">
        <v>582.40599999999995</v>
      </c>
      <c r="F15" s="24">
        <v>529.27099999999996</v>
      </c>
      <c r="G15" s="25">
        <v>535.29622300000005</v>
      </c>
      <c r="H15" s="26">
        <v>448.57053750256279</v>
      </c>
      <c r="I15" s="26">
        <v>457.74960092587776</v>
      </c>
      <c r="J15" s="26">
        <v>464.50949135458995</v>
      </c>
      <c r="K15" s="26">
        <v>433.33673180900155</v>
      </c>
      <c r="L15" s="26">
        <v>433.28427550462993</v>
      </c>
      <c r="M15" s="26">
        <v>413.81876451797154</v>
      </c>
      <c r="N15" s="26">
        <v>448.14329095373409</v>
      </c>
      <c r="O15" s="26">
        <v>402.47636720912874</v>
      </c>
      <c r="P15" s="26">
        <v>372.14753760752376</v>
      </c>
      <c r="Q15" s="27">
        <v>351.83858049006665</v>
      </c>
      <c r="S15" s="28">
        <v>10</v>
      </c>
      <c r="T15" s="39">
        <v>583.08799999999997</v>
      </c>
      <c r="U15" s="39">
        <v>577.51199999999994</v>
      </c>
      <c r="V15" s="39">
        <v>594.84</v>
      </c>
      <c r="W15" s="39">
        <v>535.20500000000004</v>
      </c>
      <c r="X15" s="39">
        <v>484.512</v>
      </c>
      <c r="Y15" s="39">
        <v>505.77000099999998</v>
      </c>
      <c r="Z15" s="44">
        <v>435.38866309717878</v>
      </c>
      <c r="AA15" s="45">
        <v>456.344870553595</v>
      </c>
      <c r="AB15" s="45">
        <v>427.68216122300709</v>
      </c>
      <c r="AC15" s="45">
        <v>379.26934539460075</v>
      </c>
      <c r="AD15" s="45">
        <v>412.04837734317715</v>
      </c>
      <c r="AE15" s="45">
        <v>377.46171499091406</v>
      </c>
      <c r="AF15" s="45">
        <v>414.45509823957724</v>
      </c>
      <c r="AG15" s="45">
        <v>393.33548521051921</v>
      </c>
      <c r="AH15" s="45">
        <v>355.41475247798519</v>
      </c>
      <c r="AI15" s="46">
        <v>313.53461531468315</v>
      </c>
    </row>
    <row r="16" spans="1:35">
      <c r="A16" s="22">
        <v>11</v>
      </c>
      <c r="B16" s="23">
        <v>558.53399999999999</v>
      </c>
      <c r="C16" s="24">
        <v>540.41399999999999</v>
      </c>
      <c r="D16" s="24">
        <v>558.72299999999996</v>
      </c>
      <c r="E16" s="24">
        <v>584.87300000000005</v>
      </c>
      <c r="F16" s="24">
        <v>519.68799999999999</v>
      </c>
      <c r="G16" s="25">
        <v>476.347623</v>
      </c>
      <c r="H16" s="26">
        <v>535.26075994691575</v>
      </c>
      <c r="I16" s="26">
        <v>448.5415112263874</v>
      </c>
      <c r="J16" s="26">
        <v>457.72066967663318</v>
      </c>
      <c r="K16" s="26">
        <v>464.4808157594905</v>
      </c>
      <c r="L16" s="26">
        <v>433.31060285734378</v>
      </c>
      <c r="M16" s="26">
        <v>433.25875742169234</v>
      </c>
      <c r="N16" s="26">
        <v>413.794969081349</v>
      </c>
      <c r="O16" s="26">
        <v>448.11813106134485</v>
      </c>
      <c r="P16" s="26">
        <v>402.4543054242065</v>
      </c>
      <c r="Q16" s="27">
        <v>372.12762061347348</v>
      </c>
      <c r="S16" s="28">
        <v>11</v>
      </c>
      <c r="T16" s="39">
        <v>554.75199999999995</v>
      </c>
      <c r="U16" s="39">
        <v>565.15599999999995</v>
      </c>
      <c r="V16" s="39">
        <v>540.53099999999995</v>
      </c>
      <c r="W16" s="39">
        <v>548.91899999999998</v>
      </c>
      <c r="X16" s="39">
        <v>491.31299999999999</v>
      </c>
      <c r="Y16" s="39">
        <v>461.26498700000002</v>
      </c>
      <c r="Z16" s="44">
        <v>505.7048617501373</v>
      </c>
      <c r="AA16" s="45">
        <v>435.33397431764013</v>
      </c>
      <c r="AB16" s="45">
        <v>456.28896618885477</v>
      </c>
      <c r="AC16" s="45">
        <v>427.63106308111486</v>
      </c>
      <c r="AD16" s="45">
        <v>379.22515141179571</v>
      </c>
      <c r="AE16" s="45">
        <v>412.00155048317936</v>
      </c>
      <c r="AF16" s="45">
        <v>377.41989132028021</v>
      </c>
      <c r="AG16" s="45">
        <v>414.41032390588379</v>
      </c>
      <c r="AH16" s="45">
        <v>393.29405499597817</v>
      </c>
      <c r="AI16" s="46">
        <v>355.37825255799379</v>
      </c>
    </row>
    <row r="17" spans="1:35">
      <c r="A17" s="22">
        <v>12</v>
      </c>
      <c r="B17" s="23">
        <v>617.50800000000004</v>
      </c>
      <c r="C17" s="24">
        <v>602.49099999999999</v>
      </c>
      <c r="D17" s="24">
        <v>612.79200000000003</v>
      </c>
      <c r="E17" s="24">
        <v>594.21</v>
      </c>
      <c r="F17" s="24">
        <v>609.29899999999998</v>
      </c>
      <c r="G17" s="25">
        <v>542.13179600000001</v>
      </c>
      <c r="H17" s="26">
        <v>476.2923969484205</v>
      </c>
      <c r="I17" s="26">
        <v>535.20014719071798</v>
      </c>
      <c r="J17" s="26">
        <v>448.49190000683586</v>
      </c>
      <c r="K17" s="26">
        <v>457.67122080106878</v>
      </c>
      <c r="L17" s="26">
        <v>464.43180377225832</v>
      </c>
      <c r="M17" s="26">
        <v>433.26594349876217</v>
      </c>
      <c r="N17" s="26">
        <v>433.21515918780852</v>
      </c>
      <c r="O17" s="26">
        <v>413.75431397185383</v>
      </c>
      <c r="P17" s="26">
        <v>448.07514468597668</v>
      </c>
      <c r="Q17" s="27">
        <v>402.41661220150826</v>
      </c>
      <c r="S17" s="28">
        <v>12</v>
      </c>
      <c r="T17" s="39">
        <v>593.726</v>
      </c>
      <c r="U17" s="39">
        <v>587.38900000000001</v>
      </c>
      <c r="V17" s="39">
        <v>609.71299999999997</v>
      </c>
      <c r="W17" s="39">
        <v>579.73299999999995</v>
      </c>
      <c r="X17" s="39">
        <v>584.827</v>
      </c>
      <c r="Y17" s="39">
        <v>540.00858100000005</v>
      </c>
      <c r="Z17" s="44">
        <v>461.19369818054059</v>
      </c>
      <c r="AA17" s="45">
        <v>505.62863638910238</v>
      </c>
      <c r="AB17" s="45">
        <v>435.26997779872357</v>
      </c>
      <c r="AC17" s="45">
        <v>456.22354699548504</v>
      </c>
      <c r="AD17" s="45">
        <v>427.57126794055358</v>
      </c>
      <c r="AE17" s="45">
        <v>379.17343537829311</v>
      </c>
      <c r="AF17" s="45">
        <v>411.94676956168075</v>
      </c>
      <c r="AG17" s="45">
        <v>377.37096329629406</v>
      </c>
      <c r="AH17" s="45">
        <v>414.35794386104271</v>
      </c>
      <c r="AI17" s="46">
        <v>393.24558699703209</v>
      </c>
    </row>
    <row r="18" spans="1:35">
      <c r="A18" s="22">
        <v>13</v>
      </c>
      <c r="B18" s="23">
        <v>602.07799999999997</v>
      </c>
      <c r="C18" s="24">
        <v>577.245</v>
      </c>
      <c r="D18" s="24">
        <v>582.26900000000001</v>
      </c>
      <c r="E18" s="24">
        <v>577.33100000000002</v>
      </c>
      <c r="F18" s="24">
        <v>567.83399999999995</v>
      </c>
      <c r="G18" s="25">
        <v>602.96723199999997</v>
      </c>
      <c r="H18" s="26">
        <v>542.0330272593593</v>
      </c>
      <c r="I18" s="26">
        <v>476.20764163767183</v>
      </c>
      <c r="J18" s="26">
        <v>535.10712466429175</v>
      </c>
      <c r="K18" s="26">
        <v>448.41576136162917</v>
      </c>
      <c r="L18" s="26">
        <v>457.59533111091434</v>
      </c>
      <c r="M18" s="26">
        <v>464.35658439001156</v>
      </c>
      <c r="N18" s="26">
        <v>433.1974308520339</v>
      </c>
      <c r="O18" s="26">
        <v>433.14827426669507</v>
      </c>
      <c r="P18" s="26">
        <v>413.69194400822283</v>
      </c>
      <c r="Q18" s="27">
        <v>448.00919811910569</v>
      </c>
      <c r="S18" s="28">
        <v>13</v>
      </c>
      <c r="T18" s="39">
        <v>602.52200000000005</v>
      </c>
      <c r="U18" s="39">
        <v>581.78800000000001</v>
      </c>
      <c r="V18" s="39">
        <v>594.404</v>
      </c>
      <c r="W18" s="39">
        <v>589.34900000000005</v>
      </c>
      <c r="X18" s="39">
        <v>585.71199999999999</v>
      </c>
      <c r="Y18" s="39">
        <v>588.39123699999993</v>
      </c>
      <c r="Z18" s="44">
        <v>539.91121252155597</v>
      </c>
      <c r="AA18" s="45">
        <v>461.11259600294358</v>
      </c>
      <c r="AB18" s="45">
        <v>505.54191779237863</v>
      </c>
      <c r="AC18" s="45">
        <v>435.19717120367471</v>
      </c>
      <c r="AD18" s="45">
        <v>456.14912160316055</v>
      </c>
      <c r="AE18" s="45">
        <v>427.50324061802206</v>
      </c>
      <c r="AF18" s="45">
        <v>379.1146167115453</v>
      </c>
      <c r="AG18" s="45">
        <v>411.88446486550566</v>
      </c>
      <c r="AH18" s="45">
        <v>377.31531516694321</v>
      </c>
      <c r="AI18" s="46">
        <v>414.29836939383057</v>
      </c>
    </row>
    <row r="19" spans="1:35">
      <c r="A19" s="22">
        <v>14</v>
      </c>
      <c r="B19" s="23">
        <v>646.10699999999997</v>
      </c>
      <c r="C19" s="24">
        <v>654.59900000000005</v>
      </c>
      <c r="D19" s="24">
        <v>621.80200000000002</v>
      </c>
      <c r="E19" s="24">
        <v>632.30100000000004</v>
      </c>
      <c r="F19" s="24">
        <v>646.42600000000004</v>
      </c>
      <c r="G19" s="25">
        <v>652.72882499999992</v>
      </c>
      <c r="H19" s="26">
        <v>602.78747402456588</v>
      </c>
      <c r="I19" s="26">
        <v>541.87519388503949</v>
      </c>
      <c r="J19" s="26">
        <v>476.07220128174311</v>
      </c>
      <c r="K19" s="26">
        <v>534.95847254873172</v>
      </c>
      <c r="L19" s="26">
        <v>448.29408958074811</v>
      </c>
      <c r="M19" s="26">
        <v>457.47405668850649</v>
      </c>
      <c r="N19" s="26">
        <v>464.23642779297683</v>
      </c>
      <c r="O19" s="26">
        <v>433.08798727821301</v>
      </c>
      <c r="P19" s="26">
        <v>433.04143045721457</v>
      </c>
      <c r="Q19" s="27">
        <v>413.59231215204557</v>
      </c>
      <c r="S19" s="28">
        <v>14</v>
      </c>
      <c r="T19" s="39">
        <v>641.375</v>
      </c>
      <c r="U19" s="39">
        <v>632.18399999999997</v>
      </c>
      <c r="V19" s="39">
        <v>638.399</v>
      </c>
      <c r="W19" s="39">
        <v>620.15</v>
      </c>
      <c r="X19" s="39">
        <v>634.12199999999996</v>
      </c>
      <c r="Y19" s="39">
        <v>668.77086800000006</v>
      </c>
      <c r="Z19" s="44">
        <v>588.26241061975225</v>
      </c>
      <c r="AA19" s="45">
        <v>539.79592232404502</v>
      </c>
      <c r="AB19" s="45">
        <v>461.01656566644095</v>
      </c>
      <c r="AC19" s="45">
        <v>505.43923679821296</v>
      </c>
      <c r="AD19" s="45">
        <v>435.1109626447477</v>
      </c>
      <c r="AE19" s="45">
        <v>456.06099590047398</v>
      </c>
      <c r="AF19" s="45">
        <v>427.42271435049685</v>
      </c>
      <c r="AG19" s="45">
        <v>379.04499076767587</v>
      </c>
      <c r="AH19" s="45">
        <v>411.81071208687752</v>
      </c>
      <c r="AI19" s="46">
        <v>377.24944180681257</v>
      </c>
    </row>
    <row r="20" spans="1:35">
      <c r="A20" s="22">
        <v>15</v>
      </c>
      <c r="B20" s="23">
        <v>594.32000000000005</v>
      </c>
      <c r="C20" s="24">
        <v>572.83699999999999</v>
      </c>
      <c r="D20" s="24">
        <v>561.99900000000002</v>
      </c>
      <c r="E20" s="24">
        <v>548.16</v>
      </c>
      <c r="F20" s="24">
        <v>547.44600000000003</v>
      </c>
      <c r="G20" s="25">
        <v>536.74738500000001</v>
      </c>
      <c r="H20" s="26">
        <v>652.44774619943348</v>
      </c>
      <c r="I20" s="26">
        <v>602.53393888902644</v>
      </c>
      <c r="J20" s="26">
        <v>541.65258021000193</v>
      </c>
      <c r="K20" s="26">
        <v>475.8811702036171</v>
      </c>
      <c r="L20" s="26">
        <v>534.74880563205102</v>
      </c>
      <c r="M20" s="26">
        <v>448.12247606594235</v>
      </c>
      <c r="N20" s="26">
        <v>457.30306959690353</v>
      </c>
      <c r="O20" s="26">
        <v>464.06701568257762</v>
      </c>
      <c r="P20" s="26">
        <v>432.93367881133071</v>
      </c>
      <c r="Q20" s="27">
        <v>432.89078659236162</v>
      </c>
      <c r="S20" s="28">
        <v>15</v>
      </c>
      <c r="T20" s="39">
        <v>533.55200000000002</v>
      </c>
      <c r="U20" s="39">
        <v>512.65700000000004</v>
      </c>
      <c r="V20" s="39">
        <v>527.327</v>
      </c>
      <c r="W20" s="39">
        <v>507.935</v>
      </c>
      <c r="X20" s="39">
        <v>481.50900000000001</v>
      </c>
      <c r="Y20" s="39">
        <v>487.33409999999998</v>
      </c>
      <c r="Z20" s="44">
        <v>668.58998975805343</v>
      </c>
      <c r="AA20" s="45">
        <v>588.10723928061236</v>
      </c>
      <c r="AB20" s="45">
        <v>539.65705456162323</v>
      </c>
      <c r="AC20" s="45">
        <v>460.90089591621933</v>
      </c>
      <c r="AD20" s="45">
        <v>505.31555561030865</v>
      </c>
      <c r="AE20" s="45">
        <v>435.00712229339968</v>
      </c>
      <c r="AF20" s="45">
        <v>455.95487731238859</v>
      </c>
      <c r="AG20" s="45">
        <v>427.32574632820501</v>
      </c>
      <c r="AH20" s="45">
        <v>378.9611482888119</v>
      </c>
      <c r="AI20" s="46">
        <v>411.72189972985029</v>
      </c>
    </row>
    <row r="21" spans="1:35">
      <c r="A21" s="22">
        <v>16</v>
      </c>
      <c r="B21" s="23">
        <v>522.53</v>
      </c>
      <c r="C21" s="24">
        <v>515.51400000000001</v>
      </c>
      <c r="D21" s="24">
        <v>519.625</v>
      </c>
      <c r="E21" s="24">
        <v>530.82399999999996</v>
      </c>
      <c r="F21" s="24">
        <v>516.03</v>
      </c>
      <c r="G21" s="25">
        <v>478.58095199999997</v>
      </c>
      <c r="H21" s="26">
        <v>536.41846247682497</v>
      </c>
      <c r="I21" s="26">
        <v>652.05722191459301</v>
      </c>
      <c r="J21" s="26">
        <v>602.18167959564107</v>
      </c>
      <c r="K21" s="26">
        <v>541.34327987090319</v>
      </c>
      <c r="L21" s="26">
        <v>475.61574831481829</v>
      </c>
      <c r="M21" s="26">
        <v>534.45748806622782</v>
      </c>
      <c r="N21" s="26">
        <v>447.88412233296236</v>
      </c>
      <c r="O21" s="26">
        <v>457.06558375178156</v>
      </c>
      <c r="P21" s="26">
        <v>463.8317152659726</v>
      </c>
      <c r="Q21" s="27">
        <v>432.71935434626874</v>
      </c>
      <c r="S21" s="28">
        <v>16</v>
      </c>
      <c r="T21" s="39">
        <v>535.971</v>
      </c>
      <c r="U21" s="39">
        <v>480.93099999999998</v>
      </c>
      <c r="V21" s="39">
        <v>492.15800000000002</v>
      </c>
      <c r="W21" s="39">
        <v>503.48599999999999</v>
      </c>
      <c r="X21" s="39">
        <v>504.27100000000002</v>
      </c>
      <c r="Y21" s="39">
        <v>499.91201799999999</v>
      </c>
      <c r="Z21" s="44">
        <v>487.17718787767302</v>
      </c>
      <c r="AA21" s="45">
        <v>668.38003728540775</v>
      </c>
      <c r="AB21" s="45">
        <v>587.92712461442125</v>
      </c>
      <c r="AC21" s="45">
        <v>539.49586317203932</v>
      </c>
      <c r="AD21" s="45">
        <v>460.76663087136211</v>
      </c>
      <c r="AE21" s="45">
        <v>505.17199030294199</v>
      </c>
      <c r="AF21" s="45">
        <v>434.88662269116435</v>
      </c>
      <c r="AG21" s="45">
        <v>455.83173323771877</v>
      </c>
      <c r="AH21" s="45">
        <v>427.21322026575353</v>
      </c>
      <c r="AI21" s="46">
        <v>378.86385314633435</v>
      </c>
    </row>
    <row r="22" spans="1:35">
      <c r="A22" s="22">
        <v>17</v>
      </c>
      <c r="B22" s="23">
        <v>519.48299999999995</v>
      </c>
      <c r="C22" s="24">
        <v>515.78499999999997</v>
      </c>
      <c r="D22" s="24">
        <v>524.053</v>
      </c>
      <c r="E22" s="24">
        <v>529.46799999999996</v>
      </c>
      <c r="F22" s="24">
        <v>542.80700000000002</v>
      </c>
      <c r="G22" s="25">
        <v>576.84941400000002</v>
      </c>
      <c r="H22" s="26">
        <v>478.21633644466596</v>
      </c>
      <c r="I22" s="26">
        <v>536.0192885787186</v>
      </c>
      <c r="J22" s="26">
        <v>651.58328257163464</v>
      </c>
      <c r="K22" s="26">
        <v>601.75417259970197</v>
      </c>
      <c r="L22" s="26">
        <v>540.96790337834057</v>
      </c>
      <c r="M22" s="26">
        <v>475.29361979048002</v>
      </c>
      <c r="N22" s="26">
        <v>534.10406531377021</v>
      </c>
      <c r="O22" s="26">
        <v>447.59495089984188</v>
      </c>
      <c r="P22" s="26">
        <v>456.77746161742783</v>
      </c>
      <c r="Q22" s="27">
        <v>463.54624102614304</v>
      </c>
      <c r="S22" s="28">
        <v>17</v>
      </c>
      <c r="T22" s="39">
        <v>511.77699999999999</v>
      </c>
      <c r="U22" s="39">
        <v>540.95500000000004</v>
      </c>
      <c r="V22" s="39">
        <v>517.21799999999996</v>
      </c>
      <c r="W22" s="39">
        <v>526.71100000000001</v>
      </c>
      <c r="X22" s="39">
        <v>548.529</v>
      </c>
      <c r="Y22" s="39">
        <v>533.79630199999997</v>
      </c>
      <c r="Z22" s="44">
        <v>499.73174059604304</v>
      </c>
      <c r="AA22" s="45">
        <v>487.00584498652637</v>
      </c>
      <c r="AB22" s="45">
        <v>668.15077424633034</v>
      </c>
      <c r="AC22" s="45">
        <v>587.73044221378098</v>
      </c>
      <c r="AD22" s="45">
        <v>539.31984336096889</v>
      </c>
      <c r="AE22" s="45">
        <v>460.62001334787396</v>
      </c>
      <c r="AF22" s="45">
        <v>505.01526232478955</v>
      </c>
      <c r="AG22" s="45">
        <v>434.75507424413462</v>
      </c>
      <c r="AH22" s="45">
        <v>455.69729690996388</v>
      </c>
      <c r="AI22" s="46">
        <v>427.0903747870538</v>
      </c>
    </row>
    <row r="23" spans="1:35">
      <c r="A23" s="22">
        <v>18</v>
      </c>
      <c r="B23" s="23">
        <v>644.31399999999996</v>
      </c>
      <c r="C23" s="24">
        <v>627.47699999999998</v>
      </c>
      <c r="D23" s="24">
        <v>635.32600000000002</v>
      </c>
      <c r="E23" s="24">
        <v>654.79700000000003</v>
      </c>
      <c r="F23" s="24">
        <v>649.05200000000002</v>
      </c>
      <c r="G23" s="25">
        <v>646.19781899999998</v>
      </c>
      <c r="H23" s="26">
        <v>576.32394500352609</v>
      </c>
      <c r="I23" s="26">
        <v>477.7908480843634</v>
      </c>
      <c r="J23" s="26">
        <v>535.55346407644129</v>
      </c>
      <c r="K23" s="26">
        <v>651.03019935682539</v>
      </c>
      <c r="L23" s="26">
        <v>601.25526710125484</v>
      </c>
      <c r="M23" s="26">
        <v>540.52982752762398</v>
      </c>
      <c r="N23" s="26">
        <v>474.91782722758052</v>
      </c>
      <c r="O23" s="26">
        <v>533.69175854752177</v>
      </c>
      <c r="P23" s="26">
        <v>447.25759513258669</v>
      </c>
      <c r="Q23" s="27">
        <v>456.44132485805869</v>
      </c>
      <c r="S23" s="28">
        <v>18</v>
      </c>
      <c r="T23" s="39">
        <v>619.952</v>
      </c>
      <c r="U23" s="39">
        <v>622.04</v>
      </c>
      <c r="V23" s="39">
        <v>643.61500000000001</v>
      </c>
      <c r="W23" s="39">
        <v>662.98299999999995</v>
      </c>
      <c r="X23" s="39">
        <v>646.13699999999994</v>
      </c>
      <c r="Y23" s="39">
        <v>637.59761199999991</v>
      </c>
      <c r="Z23" s="44">
        <v>533.58318065841922</v>
      </c>
      <c r="AA23" s="45">
        <v>499.53715094305073</v>
      </c>
      <c r="AB23" s="45">
        <v>486.82089750962655</v>
      </c>
      <c r="AC23" s="45">
        <v>667.9033056233518</v>
      </c>
      <c r="AD23" s="45">
        <v>587.51813962973335</v>
      </c>
      <c r="AE23" s="45">
        <v>539.12984278292504</v>
      </c>
      <c r="AF23" s="45">
        <v>460.46179613331253</v>
      </c>
      <c r="AG23" s="45">
        <v>504.84613341767221</v>
      </c>
      <c r="AH23" s="45">
        <v>434.61311606925454</v>
      </c>
      <c r="AI23" s="46">
        <v>455.55222123215151</v>
      </c>
    </row>
    <row r="24" spans="1:35">
      <c r="A24" s="22">
        <v>19</v>
      </c>
      <c r="B24" s="23">
        <v>458.56200000000001</v>
      </c>
      <c r="C24" s="24">
        <v>446.23500000000001</v>
      </c>
      <c r="D24" s="24">
        <v>442.06</v>
      </c>
      <c r="E24" s="24">
        <v>427.07499999999999</v>
      </c>
      <c r="F24" s="24">
        <v>434.32</v>
      </c>
      <c r="G24" s="25">
        <v>431.27102399999995</v>
      </c>
      <c r="H24" s="26">
        <v>645.51285552524496</v>
      </c>
      <c r="I24" s="26">
        <v>575.72725711270516</v>
      </c>
      <c r="J24" s="26">
        <v>477.30768135444055</v>
      </c>
      <c r="K24" s="26">
        <v>535.02448235871043</v>
      </c>
      <c r="L24" s="26">
        <v>650.40211554640928</v>
      </c>
      <c r="M24" s="26">
        <v>600.68869655568119</v>
      </c>
      <c r="N24" s="26">
        <v>540.03252216184023</v>
      </c>
      <c r="O24" s="26">
        <v>474.49121791157069</v>
      </c>
      <c r="P24" s="26">
        <v>533.2236886184071</v>
      </c>
      <c r="Q24" s="27">
        <v>446.87460608825307</v>
      </c>
      <c r="S24" s="28">
        <v>19</v>
      </c>
      <c r="T24" s="39">
        <v>447.43299999999999</v>
      </c>
      <c r="U24" s="39">
        <v>409.76900000000001</v>
      </c>
      <c r="V24" s="39">
        <v>391.50400000000002</v>
      </c>
      <c r="W24" s="39">
        <v>374.96199999999999</v>
      </c>
      <c r="X24" s="39">
        <v>391.48899999999998</v>
      </c>
      <c r="Y24" s="39">
        <v>393.960241</v>
      </c>
      <c r="Z24" s="44">
        <v>637.32662384479761</v>
      </c>
      <c r="AA24" s="45">
        <v>533.36200507246679</v>
      </c>
      <c r="AB24" s="45">
        <v>499.33520539849519</v>
      </c>
      <c r="AC24" s="45">
        <v>486.62895678746605</v>
      </c>
      <c r="AD24" s="45">
        <v>667.64647729025171</v>
      </c>
      <c r="AE24" s="45">
        <v>587.29780536097962</v>
      </c>
      <c r="AF24" s="45">
        <v>538.93271104569931</v>
      </c>
      <c r="AG24" s="45">
        <v>460.29763921580206</v>
      </c>
      <c r="AH24" s="45">
        <v>504.67065365921246</v>
      </c>
      <c r="AI24" s="46">
        <v>434.46582607998045</v>
      </c>
    </row>
    <row r="25" spans="1:35">
      <c r="A25" s="22">
        <v>20</v>
      </c>
      <c r="B25" s="23">
        <v>537.66399999999999</v>
      </c>
      <c r="C25" s="24">
        <v>531.10500000000002</v>
      </c>
      <c r="D25" s="24">
        <v>573.17999999999995</v>
      </c>
      <c r="E25" s="24">
        <v>527.17200000000003</v>
      </c>
      <c r="F25" s="24">
        <v>526.572</v>
      </c>
      <c r="G25" s="25">
        <v>568.05427599999996</v>
      </c>
      <c r="H25" s="26">
        <v>430.75673796902959</v>
      </c>
      <c r="I25" s="26">
        <v>644.76099379704431</v>
      </c>
      <c r="J25" s="26">
        <v>575.07227640426424</v>
      </c>
      <c r="K25" s="26">
        <v>476.77729935550235</v>
      </c>
      <c r="L25" s="26">
        <v>534.44379463813686</v>
      </c>
      <c r="M25" s="26">
        <v>649.71262301418244</v>
      </c>
      <c r="N25" s="26">
        <v>600.06696134544245</v>
      </c>
      <c r="O25" s="26">
        <v>539.486784029565</v>
      </c>
      <c r="P25" s="26">
        <v>474.02305075220687</v>
      </c>
      <c r="Q25" s="27">
        <v>532.71001107042298</v>
      </c>
      <c r="S25" s="28">
        <v>20</v>
      </c>
      <c r="T25" s="39">
        <v>580.86</v>
      </c>
      <c r="U25" s="39">
        <v>550.59900000000005</v>
      </c>
      <c r="V25" s="39">
        <v>512.39400000000001</v>
      </c>
      <c r="W25" s="39">
        <v>531.31899999999996</v>
      </c>
      <c r="X25" s="39">
        <v>545.59900000000005</v>
      </c>
      <c r="Y25" s="39">
        <v>558.49782299999993</v>
      </c>
      <c r="Z25" s="44">
        <v>393.78772832945674</v>
      </c>
      <c r="AA25" s="45">
        <v>637.05444015741352</v>
      </c>
      <c r="AB25" s="45">
        <v>533.13985138042369</v>
      </c>
      <c r="AC25" s="45">
        <v>499.13236471008645</v>
      </c>
      <c r="AD25" s="45">
        <v>486.43616334176983</v>
      </c>
      <c r="AE25" s="45">
        <v>667.38850544652371</v>
      </c>
      <c r="AF25" s="45">
        <v>587.07655370392513</v>
      </c>
      <c r="AG25" s="45">
        <v>538.73475666971581</v>
      </c>
      <c r="AH25" s="45">
        <v>460.13279575709464</v>
      </c>
      <c r="AI25" s="46">
        <v>504.49443843348746</v>
      </c>
    </row>
    <row r="26" spans="1:35">
      <c r="A26" s="22">
        <v>21</v>
      </c>
      <c r="B26" s="23">
        <v>560.73900000000003</v>
      </c>
      <c r="C26" s="24">
        <v>526.72</v>
      </c>
      <c r="D26" s="24">
        <v>551.548</v>
      </c>
      <c r="E26" s="24">
        <v>570.06100000000004</v>
      </c>
      <c r="F26" s="24">
        <v>531.55700000000002</v>
      </c>
      <c r="G26" s="25">
        <v>513.43603000000007</v>
      </c>
      <c r="H26" s="26">
        <v>567.31101922541654</v>
      </c>
      <c r="I26" s="26">
        <v>430.20623488387633</v>
      </c>
      <c r="J26" s="26">
        <v>643.9561621067603</v>
      </c>
      <c r="K26" s="26">
        <v>574.37113215178908</v>
      </c>
      <c r="L26" s="26">
        <v>476.20952058367072</v>
      </c>
      <c r="M26" s="26">
        <v>533.82214704670616</v>
      </c>
      <c r="N26" s="26">
        <v>648.9747665219902</v>
      </c>
      <c r="O26" s="26">
        <v>599.40159826972319</v>
      </c>
      <c r="P26" s="26">
        <v>538.90273652577241</v>
      </c>
      <c r="Q26" s="27">
        <v>473.5220075147339</v>
      </c>
      <c r="S26" s="28">
        <v>21</v>
      </c>
      <c r="T26" s="39">
        <v>480.33</v>
      </c>
      <c r="U26" s="39">
        <v>489.053</v>
      </c>
      <c r="V26" s="39">
        <v>476.82100000000003</v>
      </c>
      <c r="W26" s="39">
        <v>490.26100000000002</v>
      </c>
      <c r="X26" s="39">
        <v>442.101</v>
      </c>
      <c r="Y26" s="39">
        <v>455.14326199999999</v>
      </c>
      <c r="Z26" s="44">
        <v>558.25326037435605</v>
      </c>
      <c r="AA26" s="45">
        <v>393.61955302980158</v>
      </c>
      <c r="AB26" s="45">
        <v>636.78909692979789</v>
      </c>
      <c r="AC26" s="45">
        <v>532.92327851854054</v>
      </c>
      <c r="AD26" s="45">
        <v>498.93461764405436</v>
      </c>
      <c r="AE26" s="45">
        <v>486.24820932990627</v>
      </c>
      <c r="AF26" s="45">
        <v>667.13708136255582</v>
      </c>
      <c r="AG26" s="45">
        <v>586.8609157022579</v>
      </c>
      <c r="AH26" s="45">
        <v>538.54182302624417</v>
      </c>
      <c r="AI26" s="46">
        <v>459.97213175993147</v>
      </c>
    </row>
    <row r="27" spans="1:35">
      <c r="A27" s="22">
        <v>22</v>
      </c>
      <c r="B27" s="23">
        <v>551.59699999999998</v>
      </c>
      <c r="C27" s="24">
        <v>512.84900000000005</v>
      </c>
      <c r="D27" s="24">
        <v>483.55599999999998</v>
      </c>
      <c r="E27" s="24">
        <v>510.67099999999999</v>
      </c>
      <c r="F27" s="24">
        <v>530.52800000000002</v>
      </c>
      <c r="G27" s="25">
        <v>505.70029199999999</v>
      </c>
      <c r="H27" s="26">
        <v>512.70471118864862</v>
      </c>
      <c r="I27" s="26">
        <v>566.52175892784771</v>
      </c>
      <c r="J27" s="26">
        <v>429.62164085838708</v>
      </c>
      <c r="K27" s="26">
        <v>643.10146425888956</v>
      </c>
      <c r="L27" s="26">
        <v>573.62652441248269</v>
      </c>
      <c r="M27" s="26">
        <v>475.60652844508587</v>
      </c>
      <c r="N27" s="26">
        <v>533.16218563032282</v>
      </c>
      <c r="O27" s="26">
        <v>648.19141236763824</v>
      </c>
      <c r="P27" s="26">
        <v>598.69518862746759</v>
      </c>
      <c r="Q27" s="27">
        <v>538.28264257776232</v>
      </c>
      <c r="S27" s="28">
        <v>22</v>
      </c>
      <c r="T27" s="39">
        <v>553.19500000000005</v>
      </c>
      <c r="U27" s="39">
        <v>525.52599999999995</v>
      </c>
      <c r="V27" s="39">
        <v>533.21299999999997</v>
      </c>
      <c r="W27" s="39">
        <v>493.61200000000002</v>
      </c>
      <c r="X27" s="39">
        <v>524.82500000000005</v>
      </c>
      <c r="Y27" s="39">
        <v>517.63451400000008</v>
      </c>
      <c r="Z27" s="44">
        <v>454.93809578387732</v>
      </c>
      <c r="AA27" s="45">
        <v>558.00783445437071</v>
      </c>
      <c r="AB27" s="45">
        <v>393.45078225207459</v>
      </c>
      <c r="AC27" s="45">
        <v>636.52281135833391</v>
      </c>
      <c r="AD27" s="45">
        <v>532.70593427828931</v>
      </c>
      <c r="AE27" s="45">
        <v>498.73616425919465</v>
      </c>
      <c r="AF27" s="45">
        <v>486.05963815961337</v>
      </c>
      <c r="AG27" s="45">
        <v>666.88482927422376</v>
      </c>
      <c r="AH27" s="45">
        <v>586.6445655102433</v>
      </c>
      <c r="AI27" s="46">
        <v>538.34825039988596</v>
      </c>
    </row>
    <row r="28" spans="1:35">
      <c r="A28" s="22">
        <v>23</v>
      </c>
      <c r="B28" s="23">
        <v>585.98</v>
      </c>
      <c r="C28" s="24">
        <v>588.16999999999996</v>
      </c>
      <c r="D28" s="24">
        <v>578.36800000000005</v>
      </c>
      <c r="E28" s="24">
        <v>553.97699999999998</v>
      </c>
      <c r="F28" s="24">
        <v>557.56100000000004</v>
      </c>
      <c r="G28" s="25">
        <v>569.26744499999995</v>
      </c>
      <c r="H28" s="26">
        <v>504.93811375496057</v>
      </c>
      <c r="I28" s="26">
        <v>511.94995047420838</v>
      </c>
      <c r="J28" s="26">
        <v>565.70717242788601</v>
      </c>
      <c r="K28" s="26">
        <v>429.01826851787916</v>
      </c>
      <c r="L28" s="26">
        <v>642.21928390629944</v>
      </c>
      <c r="M28" s="26">
        <v>572.85795031760017</v>
      </c>
      <c r="N28" s="26">
        <v>474.98435322990093</v>
      </c>
      <c r="O28" s="26">
        <v>532.48120835288807</v>
      </c>
      <c r="P28" s="26">
        <v>647.38308936840053</v>
      </c>
      <c r="Q28" s="27">
        <v>597.96624186258248</v>
      </c>
      <c r="S28" s="28">
        <v>23</v>
      </c>
      <c r="T28" s="39">
        <v>543.11300000000006</v>
      </c>
      <c r="U28" s="39">
        <v>518.28300000000002</v>
      </c>
      <c r="V28" s="39">
        <v>562.14099999999996</v>
      </c>
      <c r="W28" s="39">
        <v>540.80600000000004</v>
      </c>
      <c r="X28" s="39">
        <v>531.83699999999999</v>
      </c>
      <c r="Y28" s="39">
        <v>504.85418599999997</v>
      </c>
      <c r="Z28" s="44">
        <v>517.39451169467964</v>
      </c>
      <c r="AA28" s="45">
        <v>454.73237606538589</v>
      </c>
      <c r="AB28" s="45">
        <v>557.76174367552051</v>
      </c>
      <c r="AC28" s="45">
        <v>393.28155243470292</v>
      </c>
      <c r="AD28" s="45">
        <v>636.25579868599868</v>
      </c>
      <c r="AE28" s="45">
        <v>532.48799431960026</v>
      </c>
      <c r="AF28" s="45">
        <v>498.53722403702233</v>
      </c>
      <c r="AG28" s="45">
        <v>485.87060251378631</v>
      </c>
      <c r="AH28" s="45">
        <v>666.63195340280254</v>
      </c>
      <c r="AI28" s="46">
        <v>586.42767826400836</v>
      </c>
    </row>
    <row r="29" spans="1:35">
      <c r="A29" s="22">
        <v>24</v>
      </c>
      <c r="B29" s="23">
        <v>577.673</v>
      </c>
      <c r="C29" s="24">
        <v>538.45399999999995</v>
      </c>
      <c r="D29" s="24">
        <v>498.89499999999998</v>
      </c>
      <c r="E29" s="24">
        <v>514.76400000000001</v>
      </c>
      <c r="F29" s="24">
        <v>524.16300000000001</v>
      </c>
      <c r="G29" s="25">
        <v>510.49931699999996</v>
      </c>
      <c r="H29" s="26">
        <v>568.37174637949624</v>
      </c>
      <c r="I29" s="26">
        <v>504.16211264029778</v>
      </c>
      <c r="J29" s="26">
        <v>511.18147443356679</v>
      </c>
      <c r="K29" s="26">
        <v>564.87775502000045</v>
      </c>
      <c r="L29" s="26">
        <v>428.40389019861999</v>
      </c>
      <c r="M29" s="26">
        <v>641.32098251484069</v>
      </c>
      <c r="N29" s="26">
        <v>572.07561298128553</v>
      </c>
      <c r="O29" s="26">
        <v>474.35101632168971</v>
      </c>
      <c r="P29" s="26">
        <v>531.78799301725655</v>
      </c>
      <c r="Q29" s="27">
        <v>646.56021486001248</v>
      </c>
      <c r="S29" s="28">
        <v>24</v>
      </c>
      <c r="T29" s="39">
        <v>577.03599999999994</v>
      </c>
      <c r="U29" s="39">
        <v>536.68399999999997</v>
      </c>
      <c r="V29" s="39">
        <v>516.399</v>
      </c>
      <c r="W29" s="39">
        <v>525.149</v>
      </c>
      <c r="X29" s="39">
        <v>520.91200000000003</v>
      </c>
      <c r="Y29" s="39">
        <v>521.31357100000002</v>
      </c>
      <c r="Z29" s="44">
        <v>504.6136071899997</v>
      </c>
      <c r="AA29" s="45">
        <v>517.1540506903018</v>
      </c>
      <c r="AB29" s="45">
        <v>454.52626080666579</v>
      </c>
      <c r="AC29" s="45">
        <v>557.51517697756913</v>
      </c>
      <c r="AD29" s="45">
        <v>393.11199349197665</v>
      </c>
      <c r="AE29" s="45">
        <v>635.98826387083955</v>
      </c>
      <c r="AF29" s="45">
        <v>532.26969077795945</v>
      </c>
      <c r="AG29" s="45">
        <v>498.33794988922403</v>
      </c>
      <c r="AH29" s="45">
        <v>485.68124767799014</v>
      </c>
      <c r="AI29" s="46">
        <v>666.3786480818078</v>
      </c>
    </row>
    <row r="30" spans="1:35">
      <c r="A30" s="22">
        <v>25</v>
      </c>
      <c r="B30" s="23">
        <v>603.12699999999995</v>
      </c>
      <c r="C30" s="24">
        <v>583.90099999999995</v>
      </c>
      <c r="D30" s="24">
        <v>584.36099999999999</v>
      </c>
      <c r="E30" s="24">
        <v>560.35199999999998</v>
      </c>
      <c r="F30" s="24">
        <v>526.72299999999996</v>
      </c>
      <c r="G30" s="25">
        <v>570.996171</v>
      </c>
      <c r="H30" s="26">
        <v>509.66226524415237</v>
      </c>
      <c r="I30" s="26">
        <v>567.4614805036523</v>
      </c>
      <c r="J30" s="26">
        <v>503.37346207054168</v>
      </c>
      <c r="K30" s="26">
        <v>510.40044364068547</v>
      </c>
      <c r="L30" s="26">
        <v>564.03475777067126</v>
      </c>
      <c r="M30" s="26">
        <v>427.77943149144238</v>
      </c>
      <c r="N30" s="26">
        <v>640.40826969454224</v>
      </c>
      <c r="O30" s="26">
        <v>571.28069829997003</v>
      </c>
      <c r="P30" s="26">
        <v>473.7074766854002</v>
      </c>
      <c r="Q30" s="27">
        <v>531.08358810721518</v>
      </c>
      <c r="S30" s="28">
        <v>25</v>
      </c>
      <c r="T30" s="39">
        <v>555.15200000000004</v>
      </c>
      <c r="U30" s="39">
        <v>545.92100000000005</v>
      </c>
      <c r="V30" s="39">
        <v>567.37599999999998</v>
      </c>
      <c r="W30" s="39">
        <v>532.85599999999999</v>
      </c>
      <c r="X30" s="39">
        <v>532.755</v>
      </c>
      <c r="Y30" s="39">
        <v>530.54119700000001</v>
      </c>
      <c r="Z30" s="44">
        <v>521.05172055004255</v>
      </c>
      <c r="AA30" s="45">
        <v>504.36640934551247</v>
      </c>
      <c r="AB30" s="45">
        <v>516.90697098126032</v>
      </c>
      <c r="AC30" s="45">
        <v>454.31446977830512</v>
      </c>
      <c r="AD30" s="45">
        <v>557.26181776430315</v>
      </c>
      <c r="AE30" s="45">
        <v>392.9377615691003</v>
      </c>
      <c r="AF30" s="45">
        <v>635.71343462534765</v>
      </c>
      <c r="AG30" s="45">
        <v>532.04543275502976</v>
      </c>
      <c r="AH30" s="45">
        <v>498.13323820944646</v>
      </c>
      <c r="AI30" s="46">
        <v>485.48672403040354</v>
      </c>
    </row>
    <row r="31" spans="1:35">
      <c r="A31" s="22">
        <v>26</v>
      </c>
      <c r="B31" s="23">
        <v>507.34800000000001</v>
      </c>
      <c r="C31" s="24">
        <v>480.38499999999999</v>
      </c>
      <c r="D31" s="24">
        <v>509.49099999999999</v>
      </c>
      <c r="E31" s="24">
        <v>546.83399999999995</v>
      </c>
      <c r="F31" s="24">
        <v>534.221</v>
      </c>
      <c r="G31" s="25">
        <v>474.66673900000001</v>
      </c>
      <c r="H31" s="26">
        <v>570.0315530937803</v>
      </c>
      <c r="I31" s="26">
        <v>508.82128994824257</v>
      </c>
      <c r="J31" s="26">
        <v>566.5469129712161</v>
      </c>
      <c r="K31" s="26">
        <v>502.58105499771591</v>
      </c>
      <c r="L31" s="26">
        <v>509.61566404032919</v>
      </c>
      <c r="M31" s="26">
        <v>563.18768413604846</v>
      </c>
      <c r="N31" s="26">
        <v>427.15217729179273</v>
      </c>
      <c r="O31" s="26">
        <v>639.49143932212337</v>
      </c>
      <c r="P31" s="26">
        <v>570.48217058620583</v>
      </c>
      <c r="Q31" s="27">
        <v>473.06099077577312</v>
      </c>
      <c r="S31" s="28">
        <v>26</v>
      </c>
      <c r="T31" s="39">
        <v>532.86500000000001</v>
      </c>
      <c r="U31" s="39">
        <v>495.30099999999999</v>
      </c>
      <c r="V31" s="39">
        <v>498.65100000000001</v>
      </c>
      <c r="W31" s="39">
        <v>508.25900000000001</v>
      </c>
      <c r="X31" s="39">
        <v>512.11400000000003</v>
      </c>
      <c r="Y31" s="39">
        <v>477.49275699999998</v>
      </c>
      <c r="Z31" s="44">
        <v>530.26104569079928</v>
      </c>
      <c r="AA31" s="45">
        <v>520.7833803086362</v>
      </c>
      <c r="AB31" s="45">
        <v>504.11308171837413</v>
      </c>
      <c r="AC31" s="45">
        <v>516.65376135180486</v>
      </c>
      <c r="AD31" s="45">
        <v>454.09742175940249</v>
      </c>
      <c r="AE31" s="45">
        <v>557.00216678037646</v>
      </c>
      <c r="AF31" s="45">
        <v>392.75925390765053</v>
      </c>
      <c r="AG31" s="45">
        <v>635.43185781072373</v>
      </c>
      <c r="AH31" s="45">
        <v>531.8156662967798</v>
      </c>
      <c r="AI31" s="46">
        <v>497.92349599932993</v>
      </c>
    </row>
    <row r="32" spans="1:35">
      <c r="A32" s="22">
        <v>27</v>
      </c>
      <c r="B32" s="23">
        <v>559.87900000000002</v>
      </c>
      <c r="C32" s="24">
        <v>500.74400000000003</v>
      </c>
      <c r="D32" s="24">
        <v>542.173</v>
      </c>
      <c r="E32" s="24">
        <v>520.52700000000004</v>
      </c>
      <c r="F32" s="24">
        <v>569.94000000000005</v>
      </c>
      <c r="G32" s="25">
        <v>560.5034179999999</v>
      </c>
      <c r="H32" s="26">
        <v>473.85699455522519</v>
      </c>
      <c r="I32" s="26">
        <v>569.08174316074576</v>
      </c>
      <c r="J32" s="26">
        <v>507.99319197740044</v>
      </c>
      <c r="K32" s="26">
        <v>565.64631501309805</v>
      </c>
      <c r="L32" s="26">
        <v>501.80072225760955</v>
      </c>
      <c r="M32" s="26">
        <v>508.84281420582198</v>
      </c>
      <c r="N32" s="26">
        <v>562.3537843148373</v>
      </c>
      <c r="O32" s="26">
        <v>426.53465628219823</v>
      </c>
      <c r="P32" s="26">
        <v>638.58880419521233</v>
      </c>
      <c r="Q32" s="27">
        <v>569.69597979393734</v>
      </c>
      <c r="S32" s="28">
        <v>27</v>
      </c>
      <c r="T32" s="39">
        <v>517.92999999999995</v>
      </c>
      <c r="U32" s="39">
        <v>491.60399999999998</v>
      </c>
      <c r="V32" s="39">
        <v>519.16600000000005</v>
      </c>
      <c r="W32" s="39">
        <v>530.053</v>
      </c>
      <c r="X32" s="39">
        <v>525.52</v>
      </c>
      <c r="Y32" s="39">
        <v>541.53533400000003</v>
      </c>
      <c r="Z32" s="44">
        <v>477.22831835049402</v>
      </c>
      <c r="AA32" s="45">
        <v>529.97464154870772</v>
      </c>
      <c r="AB32" s="45">
        <v>520.50904726916372</v>
      </c>
      <c r="AC32" s="45">
        <v>503.85409326925441</v>
      </c>
      <c r="AD32" s="45">
        <v>516.39489032200197</v>
      </c>
      <c r="AE32" s="45">
        <v>453.8755181735076</v>
      </c>
      <c r="AF32" s="45">
        <v>556.73678287722953</v>
      </c>
      <c r="AG32" s="45">
        <v>392.57680279033394</v>
      </c>
      <c r="AH32" s="45">
        <v>635.14405734395643</v>
      </c>
      <c r="AI32" s="46">
        <v>531.58081874113088</v>
      </c>
    </row>
    <row r="33" spans="1:35">
      <c r="A33" s="22">
        <v>28</v>
      </c>
      <c r="B33" s="23">
        <v>645.26499999999999</v>
      </c>
      <c r="C33" s="24">
        <v>563.04200000000003</v>
      </c>
      <c r="D33" s="24">
        <v>543.17100000000005</v>
      </c>
      <c r="E33" s="24">
        <v>564.36599999999999</v>
      </c>
      <c r="F33" s="24">
        <v>560.77800000000002</v>
      </c>
      <c r="G33" s="25">
        <v>554.88631299999997</v>
      </c>
      <c r="H33" s="26">
        <v>559.54724287393367</v>
      </c>
      <c r="I33" s="26">
        <v>473.06743461275585</v>
      </c>
      <c r="J33" s="26">
        <v>568.1555723301135</v>
      </c>
      <c r="K33" s="26">
        <v>507.18567256292971</v>
      </c>
      <c r="L33" s="26">
        <v>564.76806396376787</v>
      </c>
      <c r="M33" s="26">
        <v>501.03972405343796</v>
      </c>
      <c r="N33" s="26">
        <v>508.08938165794632</v>
      </c>
      <c r="O33" s="26">
        <v>561.54080642288056</v>
      </c>
      <c r="P33" s="26">
        <v>425.93260731026299</v>
      </c>
      <c r="Q33" s="27">
        <v>637.70875453934298</v>
      </c>
      <c r="S33" s="28">
        <v>28</v>
      </c>
      <c r="T33" s="39">
        <v>620.07500000000005</v>
      </c>
      <c r="U33" s="39">
        <v>547.89</v>
      </c>
      <c r="V33" s="39">
        <v>544.76700000000005</v>
      </c>
      <c r="W33" s="39">
        <v>544.09299999999996</v>
      </c>
      <c r="X33" s="39">
        <v>539.83299999999997</v>
      </c>
      <c r="Y33" s="39">
        <v>577.01750300000003</v>
      </c>
      <c r="Z33" s="44">
        <v>541.22845359272208</v>
      </c>
      <c r="AA33" s="45">
        <v>476.96456377758562</v>
      </c>
      <c r="AB33" s="45">
        <v>529.68897439359262</v>
      </c>
      <c r="AC33" s="45">
        <v>520.23541650013431</v>
      </c>
      <c r="AD33" s="45">
        <v>503.59576444468655</v>
      </c>
      <c r="AE33" s="45">
        <v>516.13667533736862</v>
      </c>
      <c r="AF33" s="45">
        <v>453.65423995248909</v>
      </c>
      <c r="AG33" s="45">
        <v>556.47214363923194</v>
      </c>
      <c r="AH33" s="45">
        <v>392.39486146083306</v>
      </c>
      <c r="AI33" s="46">
        <v>634.8570576870668</v>
      </c>
    </row>
    <row r="34" spans="1:35">
      <c r="A34" s="22">
        <v>29</v>
      </c>
      <c r="B34" s="23">
        <v>511.26100000000002</v>
      </c>
      <c r="C34" s="24">
        <v>568.55600000000004</v>
      </c>
      <c r="D34" s="24">
        <v>514.71799999999996</v>
      </c>
      <c r="E34" s="24">
        <v>502.685</v>
      </c>
      <c r="F34" s="24">
        <v>502.47800000000001</v>
      </c>
      <c r="G34" s="25">
        <v>527.38866900000005</v>
      </c>
      <c r="H34" s="26">
        <v>553.94891043826544</v>
      </c>
      <c r="I34" s="26">
        <v>558.62395417818141</v>
      </c>
      <c r="J34" s="26">
        <v>472.30500027806642</v>
      </c>
      <c r="K34" s="26">
        <v>567.26118570089409</v>
      </c>
      <c r="L34" s="26">
        <v>506.40583591823315</v>
      </c>
      <c r="M34" s="26">
        <v>563.91988904179755</v>
      </c>
      <c r="N34" s="26">
        <v>500.30504807799861</v>
      </c>
      <c r="O34" s="26">
        <v>507.36198352920303</v>
      </c>
      <c r="P34" s="26">
        <v>560.75589298597902</v>
      </c>
      <c r="Q34" s="27">
        <v>425.35132151126413</v>
      </c>
      <c r="S34" s="28">
        <v>29</v>
      </c>
      <c r="T34" s="39">
        <v>535.24699999999996</v>
      </c>
      <c r="U34" s="39">
        <v>575.54499999999996</v>
      </c>
      <c r="V34" s="39">
        <v>509.601</v>
      </c>
      <c r="W34" s="39">
        <v>519.61400000000003</v>
      </c>
      <c r="X34" s="39">
        <v>519.50300000000004</v>
      </c>
      <c r="Y34" s="39">
        <v>491.12916799999999</v>
      </c>
      <c r="Z34" s="44">
        <v>576.67565227486375</v>
      </c>
      <c r="AA34" s="45">
        <v>540.91573077744931</v>
      </c>
      <c r="AB34" s="45">
        <v>476.69578406240572</v>
      </c>
      <c r="AC34" s="45">
        <v>529.39786063154884</v>
      </c>
      <c r="AD34" s="45">
        <v>519.95656489633188</v>
      </c>
      <c r="AE34" s="45">
        <v>503.33250332194575</v>
      </c>
      <c r="AF34" s="45">
        <v>515.87360505636093</v>
      </c>
      <c r="AG34" s="45">
        <v>453.42879814836141</v>
      </c>
      <c r="AH34" s="45">
        <v>556.20252164641897</v>
      </c>
      <c r="AI34" s="46">
        <v>392.20949224820731</v>
      </c>
    </row>
    <row r="35" spans="1:35">
      <c r="A35" s="22">
        <v>30</v>
      </c>
      <c r="B35" s="23">
        <v>650.52</v>
      </c>
      <c r="C35" s="24">
        <v>648.90200000000004</v>
      </c>
      <c r="D35" s="24">
        <v>668.09400000000005</v>
      </c>
      <c r="E35" s="24">
        <v>633.07799999999997</v>
      </c>
      <c r="F35" s="24">
        <v>642.71699999999998</v>
      </c>
      <c r="G35" s="25">
        <v>653.86117899999999</v>
      </c>
      <c r="H35" s="26">
        <v>526.50645464480954</v>
      </c>
      <c r="I35" s="26">
        <v>553.04382063385697</v>
      </c>
      <c r="J35" s="26">
        <v>557.73245663739749</v>
      </c>
      <c r="K35" s="26">
        <v>471.56879017496271</v>
      </c>
      <c r="L35" s="26">
        <v>566.39752942618827</v>
      </c>
      <c r="M35" s="26">
        <v>505.65276617164079</v>
      </c>
      <c r="N35" s="26">
        <v>563.10111834180918</v>
      </c>
      <c r="O35" s="26">
        <v>499.59581636351305</v>
      </c>
      <c r="P35" s="26">
        <v>506.6597532252016</v>
      </c>
      <c r="Q35" s="27">
        <v>559.99811170555972</v>
      </c>
      <c r="S35" s="28">
        <v>30</v>
      </c>
      <c r="T35" s="39">
        <v>655.61400000000003</v>
      </c>
      <c r="U35" s="39">
        <v>664.87300000000005</v>
      </c>
      <c r="V35" s="39">
        <v>700.83900000000006</v>
      </c>
      <c r="W35" s="39">
        <v>657.41600000000005</v>
      </c>
      <c r="X35" s="39">
        <v>629.09</v>
      </c>
      <c r="Y35" s="39">
        <v>661.197722</v>
      </c>
      <c r="Z35" s="44">
        <v>490.8255506037043</v>
      </c>
      <c r="AA35" s="45">
        <v>576.32796085941993</v>
      </c>
      <c r="AB35" s="45">
        <v>540.597660276738</v>
      </c>
      <c r="AC35" s="45">
        <v>476.42240420019624</v>
      </c>
      <c r="AD35" s="45">
        <v>529.10176035051484</v>
      </c>
      <c r="AE35" s="45">
        <v>519.67293295862976</v>
      </c>
      <c r="AF35" s="45">
        <v>503.06480512207384</v>
      </c>
      <c r="AG35" s="45">
        <v>515.60609741617043</v>
      </c>
      <c r="AH35" s="45">
        <v>453.19955076325385</v>
      </c>
      <c r="AI35" s="46">
        <v>555.92834487826769</v>
      </c>
    </row>
    <row r="36" spans="1:35">
      <c r="A36" s="22">
        <v>31</v>
      </c>
      <c r="B36" s="23">
        <v>483.25</v>
      </c>
      <c r="C36" s="24">
        <v>460.68599999999998</v>
      </c>
      <c r="D36" s="24">
        <v>457.726</v>
      </c>
      <c r="E36" s="24">
        <v>493.10599999999999</v>
      </c>
      <c r="F36" s="24">
        <v>460.05900000000003</v>
      </c>
      <c r="G36" s="25">
        <v>436.74417800000003</v>
      </c>
      <c r="H36" s="26">
        <v>652.81071967845401</v>
      </c>
      <c r="I36" s="26">
        <v>525.68027208997819</v>
      </c>
      <c r="J36" s="26">
        <v>552.19618247491758</v>
      </c>
      <c r="K36" s="26">
        <v>556.89751617406694</v>
      </c>
      <c r="L36" s="26">
        <v>470.87925999549662</v>
      </c>
      <c r="M36" s="26">
        <v>565.58860451532655</v>
      </c>
      <c r="N36" s="26">
        <v>504.94767118195654</v>
      </c>
      <c r="O36" s="26">
        <v>562.33448092288108</v>
      </c>
      <c r="P36" s="26">
        <v>498.93172046520243</v>
      </c>
      <c r="Q36" s="27">
        <v>506.00219109441792</v>
      </c>
      <c r="S36" s="28">
        <v>31</v>
      </c>
      <c r="T36" s="39">
        <v>471.33699999999999</v>
      </c>
      <c r="U36" s="39">
        <v>484.541</v>
      </c>
      <c r="V36" s="39">
        <v>446.57400000000001</v>
      </c>
      <c r="W36" s="39">
        <v>476.18900000000002</v>
      </c>
      <c r="X36" s="39">
        <v>459.34800000000001</v>
      </c>
      <c r="Y36" s="39">
        <v>429.60185600000005</v>
      </c>
      <c r="Z36" s="44">
        <v>660.7804520446241</v>
      </c>
      <c r="AA36" s="45">
        <v>490.52345503310283</v>
      </c>
      <c r="AB36" s="45">
        <v>575.9820068934547</v>
      </c>
      <c r="AC36" s="45">
        <v>540.28117448791068</v>
      </c>
      <c r="AD36" s="45">
        <v>476.15038243362159</v>
      </c>
      <c r="AE36" s="45">
        <v>528.80712685708897</v>
      </c>
      <c r="AF36" s="45">
        <v>519.39078597328319</v>
      </c>
      <c r="AG36" s="45">
        <v>502.79850481935512</v>
      </c>
      <c r="AH36" s="45">
        <v>515.33998313717643</v>
      </c>
      <c r="AI36" s="46">
        <v>452.97149449542724</v>
      </c>
    </row>
    <row r="37" spans="1:35">
      <c r="A37" s="22">
        <v>32</v>
      </c>
      <c r="B37" s="23">
        <v>554.03899999999999</v>
      </c>
      <c r="C37" s="24">
        <v>539.57299999999998</v>
      </c>
      <c r="D37" s="24">
        <v>534.51700000000005</v>
      </c>
      <c r="E37" s="24">
        <v>557.51099999999997</v>
      </c>
      <c r="F37" s="24">
        <v>589.20399999999995</v>
      </c>
      <c r="G37" s="25">
        <v>541.15399000000002</v>
      </c>
      <c r="H37" s="26">
        <v>436.04976105611854</v>
      </c>
      <c r="I37" s="26">
        <v>651.79690378166401</v>
      </c>
      <c r="J37" s="26">
        <v>524.88287961458138</v>
      </c>
      <c r="K37" s="26">
        <v>551.37805215351148</v>
      </c>
      <c r="L37" s="26">
        <v>556.09161274366818</v>
      </c>
      <c r="M37" s="26">
        <v>470.21368665127989</v>
      </c>
      <c r="N37" s="26">
        <v>564.80806410795026</v>
      </c>
      <c r="O37" s="26">
        <v>504.26729438325469</v>
      </c>
      <c r="P37" s="26">
        <v>561.5946947361673</v>
      </c>
      <c r="Q37" s="27">
        <v>498.29086365844864</v>
      </c>
      <c r="S37" s="28">
        <v>32</v>
      </c>
      <c r="T37" s="39">
        <v>580.24599999999998</v>
      </c>
      <c r="U37" s="39">
        <v>550.72</v>
      </c>
      <c r="V37" s="39">
        <v>552.303</v>
      </c>
      <c r="W37" s="39">
        <v>541.61199999999997</v>
      </c>
      <c r="X37" s="39">
        <v>581.178</v>
      </c>
      <c r="Y37" s="39">
        <v>541.18992000000003</v>
      </c>
      <c r="Z37" s="44">
        <v>429.31414320280487</v>
      </c>
      <c r="AA37" s="45">
        <v>660.34885183647191</v>
      </c>
      <c r="AB37" s="45">
        <v>490.21097975322351</v>
      </c>
      <c r="AC37" s="45">
        <v>575.62416083973199</v>
      </c>
      <c r="AD37" s="45">
        <v>539.95380471344629</v>
      </c>
      <c r="AE37" s="45">
        <v>475.8690017309782</v>
      </c>
      <c r="AF37" s="45">
        <v>528.50244269452219</v>
      </c>
      <c r="AG37" s="45">
        <v>519.09901019918891</v>
      </c>
      <c r="AH37" s="45">
        <v>502.52311278460144</v>
      </c>
      <c r="AI37" s="46">
        <v>515.06477983255013</v>
      </c>
    </row>
    <row r="38" spans="1:35">
      <c r="A38" s="22">
        <v>33</v>
      </c>
      <c r="B38" s="23">
        <v>546.81700000000001</v>
      </c>
      <c r="C38" s="24">
        <v>514.04300000000001</v>
      </c>
      <c r="D38" s="24">
        <v>518.31500000000005</v>
      </c>
      <c r="E38" s="24">
        <v>510.50200000000001</v>
      </c>
      <c r="F38" s="24">
        <v>506.18799999999999</v>
      </c>
      <c r="G38" s="25">
        <v>556.61288200000001</v>
      </c>
      <c r="H38" s="26">
        <v>540.29356296093579</v>
      </c>
      <c r="I38" s="26">
        <v>435.37257521001612</v>
      </c>
      <c r="J38" s="26">
        <v>650.80820784963646</v>
      </c>
      <c r="K38" s="26">
        <v>524.10521650746784</v>
      </c>
      <c r="L38" s="26">
        <v>550.58013610832973</v>
      </c>
      <c r="M38" s="26">
        <v>555.30559436097656</v>
      </c>
      <c r="N38" s="26">
        <v>469.56476837463384</v>
      </c>
      <c r="O38" s="26">
        <v>564.04703019400188</v>
      </c>
      <c r="P38" s="26">
        <v>503.60389921285008</v>
      </c>
      <c r="Q38" s="27">
        <v>560.8733499749585</v>
      </c>
      <c r="S38" s="28">
        <v>33</v>
      </c>
      <c r="T38" s="39">
        <v>544.303</v>
      </c>
      <c r="U38" s="39">
        <v>553.029</v>
      </c>
      <c r="V38" s="39">
        <v>542.37</v>
      </c>
      <c r="W38" s="39">
        <v>527.51099999999997</v>
      </c>
      <c r="X38" s="39">
        <v>516.35699999999997</v>
      </c>
      <c r="Y38" s="39">
        <v>552.77432900000008</v>
      </c>
      <c r="Z38" s="44">
        <v>540.80656416743227</v>
      </c>
      <c r="AA38" s="45">
        <v>429.01755149782338</v>
      </c>
      <c r="AB38" s="45">
        <v>659.9039249402141</v>
      </c>
      <c r="AC38" s="45">
        <v>489.8888508486437</v>
      </c>
      <c r="AD38" s="45">
        <v>575.25525366290981</v>
      </c>
      <c r="AE38" s="45">
        <v>539.61631066092991</v>
      </c>
      <c r="AF38" s="45">
        <v>475.57900083336244</v>
      </c>
      <c r="AG38" s="45">
        <v>528.18841978455805</v>
      </c>
      <c r="AH38" s="45">
        <v>518.7982869923319</v>
      </c>
      <c r="AI38" s="46">
        <v>502.23927174239884</v>
      </c>
    </row>
    <row r="39" spans="1:35">
      <c r="A39" s="22">
        <v>34</v>
      </c>
      <c r="B39" s="23">
        <v>527.48</v>
      </c>
      <c r="C39" s="24">
        <v>512.32899999999995</v>
      </c>
      <c r="D39" s="24">
        <v>493.19499999999999</v>
      </c>
      <c r="E39" s="24">
        <v>486.37400000000002</v>
      </c>
      <c r="F39" s="24">
        <v>491.048</v>
      </c>
      <c r="G39" s="25">
        <v>498.299037</v>
      </c>
      <c r="H39" s="26">
        <v>555.71865672838544</v>
      </c>
      <c r="I39" s="26">
        <v>539.44574597356927</v>
      </c>
      <c r="J39" s="26">
        <v>434.70528919336607</v>
      </c>
      <c r="K39" s="26">
        <v>649.83393048755238</v>
      </c>
      <c r="L39" s="26">
        <v>523.33886730979634</v>
      </c>
      <c r="M39" s="26">
        <v>549.79380148576365</v>
      </c>
      <c r="N39" s="26">
        <v>554.53126221345974</v>
      </c>
      <c r="O39" s="26">
        <v>468.92547658436649</v>
      </c>
      <c r="P39" s="26">
        <v>563.29726146708845</v>
      </c>
      <c r="Q39" s="27">
        <v>502.95030308462128</v>
      </c>
      <c r="S39" s="28">
        <v>34</v>
      </c>
      <c r="T39" s="39">
        <v>526.02200000000005</v>
      </c>
      <c r="U39" s="39">
        <v>534.40700000000004</v>
      </c>
      <c r="V39" s="39">
        <v>502.53300000000002</v>
      </c>
      <c r="W39" s="39">
        <v>518.89800000000002</v>
      </c>
      <c r="X39" s="39">
        <v>515.79999999999995</v>
      </c>
      <c r="Y39" s="39">
        <v>486.24840399999999</v>
      </c>
      <c r="Z39" s="44">
        <v>552.36140935398191</v>
      </c>
      <c r="AA39" s="45">
        <v>540.41256884758957</v>
      </c>
      <c r="AB39" s="45">
        <v>428.71272297818047</v>
      </c>
      <c r="AC39" s="45">
        <v>659.44663391616621</v>
      </c>
      <c r="AD39" s="45">
        <v>489.55776474759347</v>
      </c>
      <c r="AE39" s="45">
        <v>574.8760823992834</v>
      </c>
      <c r="AF39" s="45">
        <v>539.26952406799433</v>
      </c>
      <c r="AG39" s="45">
        <v>475.28101040874469</v>
      </c>
      <c r="AH39" s="45">
        <v>527.86574062094132</v>
      </c>
      <c r="AI39" s="46">
        <v>518.48926955329148</v>
      </c>
    </row>
    <row r="40" spans="1:35">
      <c r="A40" s="22">
        <v>35</v>
      </c>
      <c r="B40" s="23">
        <v>569.14599999999996</v>
      </c>
      <c r="C40" s="24">
        <v>567.822</v>
      </c>
      <c r="D40" s="24">
        <v>579.09299999999996</v>
      </c>
      <c r="E40" s="24">
        <v>586.76</v>
      </c>
      <c r="F40" s="24">
        <v>568.60799999999995</v>
      </c>
      <c r="G40" s="25">
        <v>574.82148699999993</v>
      </c>
      <c r="H40" s="26">
        <v>497.48198970930201</v>
      </c>
      <c r="I40" s="26">
        <v>554.82865518799929</v>
      </c>
      <c r="J40" s="26">
        <v>538.60190193164669</v>
      </c>
      <c r="K40" s="26">
        <v>434.04110585795746</v>
      </c>
      <c r="L40" s="26">
        <v>648.86414859925264</v>
      </c>
      <c r="M40" s="26">
        <v>522.5760275691382</v>
      </c>
      <c r="N40" s="26">
        <v>549.01134797992484</v>
      </c>
      <c r="O40" s="26">
        <v>553.76072588647889</v>
      </c>
      <c r="P40" s="26">
        <v>468.28929763615201</v>
      </c>
      <c r="Q40" s="27">
        <v>562.55111946689203</v>
      </c>
      <c r="S40" s="28">
        <v>35</v>
      </c>
      <c r="T40" s="39">
        <v>614.57600000000002</v>
      </c>
      <c r="U40" s="39">
        <v>634.62199999999996</v>
      </c>
      <c r="V40" s="39">
        <v>625.26400000000001</v>
      </c>
      <c r="W40" s="39">
        <v>601.45500000000004</v>
      </c>
      <c r="X40" s="39">
        <v>611.11199999999997</v>
      </c>
      <c r="Y40" s="39">
        <v>613.87211100000002</v>
      </c>
      <c r="Z40" s="44">
        <v>485.85386637580052</v>
      </c>
      <c r="AA40" s="45">
        <v>551.92430513978434</v>
      </c>
      <c r="AB40" s="45">
        <v>539.99548964533824</v>
      </c>
      <c r="AC40" s="45">
        <v>428.39002897577279</v>
      </c>
      <c r="AD40" s="45">
        <v>658.96253333332106</v>
      </c>
      <c r="AE40" s="45">
        <v>489.20726208509416</v>
      </c>
      <c r="AF40" s="45">
        <v>574.47478714226747</v>
      </c>
      <c r="AG40" s="45">
        <v>538.90249701859705</v>
      </c>
      <c r="AH40" s="45">
        <v>474.96562248087145</v>
      </c>
      <c r="AI40" s="46">
        <v>527.52421720319751</v>
      </c>
    </row>
    <row r="41" spans="1:35">
      <c r="A41" s="22">
        <v>36</v>
      </c>
      <c r="B41" s="23">
        <v>512.48800000000006</v>
      </c>
      <c r="C41" s="24">
        <v>535.66</v>
      </c>
      <c r="D41" s="24">
        <v>537.86400000000003</v>
      </c>
      <c r="E41" s="24">
        <v>543.65</v>
      </c>
      <c r="F41" s="24">
        <v>553.09</v>
      </c>
      <c r="G41" s="25">
        <v>526.44534499999997</v>
      </c>
      <c r="H41" s="26">
        <v>573.83136597014789</v>
      </c>
      <c r="I41" s="26">
        <v>496.64501701743558</v>
      </c>
      <c r="J41" s="26">
        <v>553.91691427539524</v>
      </c>
      <c r="K41" s="26">
        <v>537.73741371553388</v>
      </c>
      <c r="L41" s="26">
        <v>433.36064885018732</v>
      </c>
      <c r="M41" s="26">
        <v>647.87056996629167</v>
      </c>
      <c r="N41" s="26">
        <v>521.79474824814429</v>
      </c>
      <c r="O41" s="26">
        <v>548.20995312569869</v>
      </c>
      <c r="P41" s="26">
        <v>552.97151010454786</v>
      </c>
      <c r="Q41" s="27">
        <v>467.63767490720704</v>
      </c>
      <c r="S41" s="28">
        <v>36</v>
      </c>
      <c r="T41" s="39">
        <v>536.30600000000004</v>
      </c>
      <c r="U41" s="39">
        <v>558.30499999999995</v>
      </c>
      <c r="V41" s="39">
        <v>580.16999999999996</v>
      </c>
      <c r="W41" s="39">
        <v>573.649</v>
      </c>
      <c r="X41" s="39">
        <v>551.77700000000004</v>
      </c>
      <c r="Y41" s="39">
        <v>552.40280799999994</v>
      </c>
      <c r="Z41" s="44">
        <v>613.33448965541061</v>
      </c>
      <c r="AA41" s="45">
        <v>485.43887823021754</v>
      </c>
      <c r="AB41" s="45">
        <v>551.46453477388252</v>
      </c>
      <c r="AC41" s="45">
        <v>539.55677410646547</v>
      </c>
      <c r="AD41" s="45">
        <v>428.05058846925886</v>
      </c>
      <c r="AE41" s="45">
        <v>658.45330042203045</v>
      </c>
      <c r="AF41" s="45">
        <v>488.8386657225966</v>
      </c>
      <c r="AG41" s="45">
        <v>574.05276860200729</v>
      </c>
      <c r="AH41" s="45">
        <v>538.51650958809046</v>
      </c>
      <c r="AI41" s="46">
        <v>474.63393616715285</v>
      </c>
    </row>
    <row r="42" spans="1:35">
      <c r="A42" s="22">
        <v>37</v>
      </c>
      <c r="B42" s="23">
        <v>531.53899999999999</v>
      </c>
      <c r="C42" s="24">
        <v>492.88400000000001</v>
      </c>
      <c r="D42" s="24">
        <v>491.834</v>
      </c>
      <c r="E42" s="24">
        <v>495.56200000000001</v>
      </c>
      <c r="F42" s="24">
        <v>516.529</v>
      </c>
      <c r="G42" s="25">
        <v>525.59057400000006</v>
      </c>
      <c r="H42" s="26">
        <v>525.48623608726894</v>
      </c>
      <c r="I42" s="26">
        <v>572.81024415397565</v>
      </c>
      <c r="J42" s="26">
        <v>495.78180398465815</v>
      </c>
      <c r="K42" s="26">
        <v>552.97655206574655</v>
      </c>
      <c r="L42" s="26">
        <v>536.84575341756067</v>
      </c>
      <c r="M42" s="26">
        <v>432.65877787512011</v>
      </c>
      <c r="N42" s="26">
        <v>646.84608770195132</v>
      </c>
      <c r="O42" s="26">
        <v>520.98913930686365</v>
      </c>
      <c r="P42" s="26">
        <v>547.3835729845382</v>
      </c>
      <c r="Q42" s="27">
        <v>552.15766061743955</v>
      </c>
      <c r="S42" s="28">
        <v>37</v>
      </c>
      <c r="T42" s="39">
        <v>502.75</v>
      </c>
      <c r="U42" s="39">
        <v>522.85400000000004</v>
      </c>
      <c r="V42" s="39">
        <v>530.02200000000005</v>
      </c>
      <c r="W42" s="39">
        <v>538.06700000000001</v>
      </c>
      <c r="X42" s="39">
        <v>544.61699999999996</v>
      </c>
      <c r="Y42" s="39">
        <v>512.65061900000001</v>
      </c>
      <c r="Z42" s="44">
        <v>551.88344808820762</v>
      </c>
      <c r="AA42" s="45">
        <v>612.77209477015481</v>
      </c>
      <c r="AB42" s="45">
        <v>485.00475806547126</v>
      </c>
      <c r="AC42" s="45">
        <v>550.98355765140775</v>
      </c>
      <c r="AD42" s="45">
        <v>539.09781350093999</v>
      </c>
      <c r="AE42" s="45">
        <v>427.6954769280253</v>
      </c>
      <c r="AF42" s="45">
        <v>657.92070543303498</v>
      </c>
      <c r="AG42" s="45">
        <v>488.45315181015957</v>
      </c>
      <c r="AH42" s="45">
        <v>573.61137226004587</v>
      </c>
      <c r="AI42" s="46">
        <v>538.1127913730985</v>
      </c>
    </row>
    <row r="43" spans="1:35">
      <c r="A43" s="22">
        <v>38</v>
      </c>
      <c r="B43" s="23">
        <v>546.52300000000002</v>
      </c>
      <c r="C43" s="24">
        <v>559.39</v>
      </c>
      <c r="D43" s="24">
        <v>531.14400000000001</v>
      </c>
      <c r="E43" s="24">
        <v>545.77099999999996</v>
      </c>
      <c r="F43" s="24">
        <v>547.18499999999995</v>
      </c>
      <c r="G43" s="25">
        <v>555.01366700000005</v>
      </c>
      <c r="H43" s="26">
        <v>524.56338223971716</v>
      </c>
      <c r="I43" s="26">
        <v>524.48313676057421</v>
      </c>
      <c r="J43" s="26">
        <v>571.7422423046188</v>
      </c>
      <c r="K43" s="26">
        <v>494.87892312488469</v>
      </c>
      <c r="L43" s="26">
        <v>551.99293690502282</v>
      </c>
      <c r="M43" s="26">
        <v>535.91304337145584</v>
      </c>
      <c r="N43" s="26">
        <v>431.92485397021045</v>
      </c>
      <c r="O43" s="26">
        <v>645.77477845894657</v>
      </c>
      <c r="P43" s="26">
        <v>520.146676090131</v>
      </c>
      <c r="Q43" s="27">
        <v>546.51935675090238</v>
      </c>
      <c r="S43" s="28">
        <v>38</v>
      </c>
      <c r="T43" s="39">
        <v>590.04499999999996</v>
      </c>
      <c r="U43" s="39">
        <v>602.15700000000004</v>
      </c>
      <c r="V43" s="39">
        <v>582.07299999999998</v>
      </c>
      <c r="W43" s="39">
        <v>609.44100000000003</v>
      </c>
      <c r="X43" s="39">
        <v>593.99</v>
      </c>
      <c r="Y43" s="39">
        <v>613.50389000000007</v>
      </c>
      <c r="Z43" s="44">
        <v>512.12241563962266</v>
      </c>
      <c r="AA43" s="45">
        <v>551.32887540808576</v>
      </c>
      <c r="AB43" s="45">
        <v>612.17155536412031</v>
      </c>
      <c r="AC43" s="45">
        <v>484.54118311766103</v>
      </c>
      <c r="AD43" s="45">
        <v>550.46993516821192</v>
      </c>
      <c r="AE43" s="45">
        <v>538.60769128760739</v>
      </c>
      <c r="AF43" s="45">
        <v>427.31635938474682</v>
      </c>
      <c r="AG43" s="45">
        <v>657.35209452518927</v>
      </c>
      <c r="AH43" s="45">
        <v>488.04155977977075</v>
      </c>
      <c r="AI43" s="46">
        <v>573.14010832859299</v>
      </c>
    </row>
    <row r="44" spans="1:35">
      <c r="A44" s="22">
        <v>39</v>
      </c>
      <c r="B44" s="23">
        <v>468.892</v>
      </c>
      <c r="C44" s="24">
        <v>494.44799999999998</v>
      </c>
      <c r="D44" s="24">
        <v>505.50099999999998</v>
      </c>
      <c r="E44" s="24">
        <v>496.01299999999998</v>
      </c>
      <c r="F44" s="24">
        <v>503.76799999999997</v>
      </c>
      <c r="G44" s="25">
        <v>500.09250400000002</v>
      </c>
      <c r="H44" s="26">
        <v>553.83704869920439</v>
      </c>
      <c r="I44" s="26">
        <v>523.47718541980691</v>
      </c>
      <c r="J44" s="26">
        <v>523.4223680032643</v>
      </c>
      <c r="K44" s="26">
        <v>570.61278945361289</v>
      </c>
      <c r="L44" s="26">
        <v>493.92405055510835</v>
      </c>
      <c r="M44" s="26">
        <v>550.95263686433327</v>
      </c>
      <c r="N44" s="26">
        <v>534.92692782892914</v>
      </c>
      <c r="O44" s="26">
        <v>431.14887481779351</v>
      </c>
      <c r="P44" s="26">
        <v>644.64203563526155</v>
      </c>
      <c r="Q44" s="27">
        <v>519.25586739037044</v>
      </c>
      <c r="S44" s="28">
        <v>39</v>
      </c>
      <c r="T44" s="39">
        <v>478.94600000000003</v>
      </c>
      <c r="U44" s="39">
        <v>548.42100000000005</v>
      </c>
      <c r="V44" s="39">
        <v>535.851</v>
      </c>
      <c r="W44" s="39">
        <v>531.65300000000002</v>
      </c>
      <c r="X44" s="39">
        <v>551.38400000000001</v>
      </c>
      <c r="Y44" s="39">
        <v>531.61075800000003</v>
      </c>
      <c r="Z44" s="44">
        <v>612.81646351563029</v>
      </c>
      <c r="AA44" s="45">
        <v>511.56276867437396</v>
      </c>
      <c r="AB44" s="45">
        <v>550.74127439616802</v>
      </c>
      <c r="AC44" s="45">
        <v>611.53523419629846</v>
      </c>
      <c r="AD44" s="45">
        <v>484.04997521150409</v>
      </c>
      <c r="AE44" s="45">
        <v>549.92568360446592</v>
      </c>
      <c r="AF44" s="45">
        <v>538.08848368815109</v>
      </c>
      <c r="AG44" s="45">
        <v>426.9147346815239</v>
      </c>
      <c r="AH44" s="45">
        <v>656.74971339721139</v>
      </c>
      <c r="AI44" s="46">
        <v>487.60551356471058</v>
      </c>
    </row>
    <row r="45" spans="1:35">
      <c r="A45" s="22">
        <v>40</v>
      </c>
      <c r="B45" s="23">
        <v>599.83000000000004</v>
      </c>
      <c r="C45" s="24">
        <v>623.23599999999999</v>
      </c>
      <c r="D45" s="24">
        <v>648.59199999999998</v>
      </c>
      <c r="E45" s="24">
        <v>653.976</v>
      </c>
      <c r="F45" s="24">
        <v>606.40200000000004</v>
      </c>
      <c r="G45" s="25">
        <v>629.88038500000005</v>
      </c>
      <c r="H45" s="26">
        <v>498.94120773199256</v>
      </c>
      <c r="I45" s="26">
        <v>552.5916815916421</v>
      </c>
      <c r="J45" s="26">
        <v>522.32746623035018</v>
      </c>
      <c r="K45" s="26">
        <v>522.29950975404859</v>
      </c>
      <c r="L45" s="26">
        <v>569.41717049691329</v>
      </c>
      <c r="M45" s="26">
        <v>492.91319267938343</v>
      </c>
      <c r="N45" s="26">
        <v>549.85172494645099</v>
      </c>
      <c r="O45" s="26">
        <v>533.88331081766285</v>
      </c>
      <c r="P45" s="26">
        <v>430.32761168387196</v>
      </c>
      <c r="Q45" s="27">
        <v>643.44313808091306</v>
      </c>
      <c r="S45" s="28">
        <v>40</v>
      </c>
      <c r="T45" s="39">
        <v>651.23699999999997</v>
      </c>
      <c r="U45" s="39">
        <v>662.25300000000004</v>
      </c>
      <c r="V45" s="39">
        <v>701.76300000000003</v>
      </c>
      <c r="W45" s="39">
        <v>708.82600000000002</v>
      </c>
      <c r="X45" s="39">
        <v>678.41700000000003</v>
      </c>
      <c r="Y45" s="39">
        <v>674.71805400000005</v>
      </c>
      <c r="Z45" s="44">
        <v>530.96031828174387</v>
      </c>
      <c r="AA45" s="45">
        <v>612.08519791443473</v>
      </c>
      <c r="AB45" s="45">
        <v>510.96741494564372</v>
      </c>
      <c r="AC45" s="45">
        <v>550.11616618685423</v>
      </c>
      <c r="AD45" s="45">
        <v>610.85827812127479</v>
      </c>
      <c r="AE45" s="45">
        <v>483.52738576365908</v>
      </c>
      <c r="AF45" s="45">
        <v>549.34681919880052</v>
      </c>
      <c r="AG45" s="45">
        <v>537.53624230527919</v>
      </c>
      <c r="AH45" s="45">
        <v>426.48754691871244</v>
      </c>
      <c r="AI45" s="46">
        <v>656.10897616739965</v>
      </c>
    </row>
    <row r="46" spans="1:35">
      <c r="A46" s="22">
        <v>41</v>
      </c>
      <c r="B46" s="23">
        <v>420.34300000000002</v>
      </c>
      <c r="C46" s="24">
        <v>429.86500000000001</v>
      </c>
      <c r="D46" s="24">
        <v>428.38299999999998</v>
      </c>
      <c r="E46" s="24">
        <v>487.28899999999999</v>
      </c>
      <c r="F46" s="24">
        <v>466.08600000000001</v>
      </c>
      <c r="G46" s="25">
        <v>438.99284399999999</v>
      </c>
      <c r="H46" s="26">
        <v>628.26337861718957</v>
      </c>
      <c r="I46" s="26">
        <v>497.69013759228233</v>
      </c>
      <c r="J46" s="26">
        <v>551.23831558983306</v>
      </c>
      <c r="K46" s="26">
        <v>521.07797728690446</v>
      </c>
      <c r="L46" s="26">
        <v>521.07915019638904</v>
      </c>
      <c r="M46" s="26">
        <v>568.11766721023241</v>
      </c>
      <c r="N46" s="26">
        <v>491.81488088531364</v>
      </c>
      <c r="O46" s="26">
        <v>548.65551012583217</v>
      </c>
      <c r="P46" s="26">
        <v>532.74929708471268</v>
      </c>
      <c r="Q46" s="27">
        <v>429.43517058162286</v>
      </c>
      <c r="S46" s="28">
        <v>41</v>
      </c>
      <c r="T46" s="39">
        <v>434.524</v>
      </c>
      <c r="U46" s="39">
        <v>470.47500000000002</v>
      </c>
      <c r="V46" s="39">
        <v>473.92</v>
      </c>
      <c r="W46" s="39">
        <v>498.27800000000002</v>
      </c>
      <c r="X46" s="39">
        <v>484.93299999999999</v>
      </c>
      <c r="Y46" s="39">
        <v>458.02140500000002</v>
      </c>
      <c r="Z46" s="44">
        <v>673.81431014543705</v>
      </c>
      <c r="AA46" s="45">
        <v>530.26670640753696</v>
      </c>
      <c r="AB46" s="45">
        <v>611.30537182634123</v>
      </c>
      <c r="AC46" s="45">
        <v>510.33250735884144</v>
      </c>
      <c r="AD46" s="45">
        <v>549.4495081067372</v>
      </c>
      <c r="AE46" s="45">
        <v>610.13630566108361</v>
      </c>
      <c r="AF46" s="45">
        <v>482.97019532832917</v>
      </c>
      <c r="AG46" s="45">
        <v>548.72961112446944</v>
      </c>
      <c r="AH46" s="45">
        <v>536.9474052339541</v>
      </c>
      <c r="AI46" s="46">
        <v>426.03203876434975</v>
      </c>
    </row>
    <row r="47" spans="1:35">
      <c r="A47" s="22">
        <v>42</v>
      </c>
      <c r="B47" s="23">
        <v>532.38400000000001</v>
      </c>
      <c r="C47" s="24">
        <v>547.70399999999995</v>
      </c>
      <c r="D47" s="24">
        <v>572.23800000000006</v>
      </c>
      <c r="E47" s="24">
        <v>548.08900000000006</v>
      </c>
      <c r="F47" s="24">
        <v>635.82100000000003</v>
      </c>
      <c r="G47" s="25">
        <v>609.84871699999997</v>
      </c>
      <c r="H47" s="26">
        <v>437.75681598576926</v>
      </c>
      <c r="I47" s="26">
        <v>626.53558743476538</v>
      </c>
      <c r="J47" s="26">
        <v>496.35327375014236</v>
      </c>
      <c r="K47" s="26">
        <v>549.79205625821191</v>
      </c>
      <c r="L47" s="26">
        <v>519.74264874939774</v>
      </c>
      <c r="M47" s="26">
        <v>519.77487948256623</v>
      </c>
      <c r="N47" s="26">
        <v>566.72927961910716</v>
      </c>
      <c r="O47" s="26">
        <v>490.64138255687413</v>
      </c>
      <c r="P47" s="26">
        <v>547.37733919209006</v>
      </c>
      <c r="Q47" s="27">
        <v>531.53752635108424</v>
      </c>
      <c r="S47" s="28">
        <v>42</v>
      </c>
      <c r="T47" s="39">
        <v>523.60500000000002</v>
      </c>
      <c r="U47" s="39">
        <v>614.51099999999997</v>
      </c>
      <c r="V47" s="39">
        <v>570.13800000000003</v>
      </c>
      <c r="W47" s="39">
        <v>593.745</v>
      </c>
      <c r="X47" s="39">
        <v>632.55499999999995</v>
      </c>
      <c r="Y47" s="39">
        <v>630.10084900000004</v>
      </c>
      <c r="Z47" s="44">
        <v>457.35482250454487</v>
      </c>
      <c r="AA47" s="45">
        <v>672.85790965822991</v>
      </c>
      <c r="AB47" s="45">
        <v>529.5326569076193</v>
      </c>
      <c r="AC47" s="45">
        <v>610.48005513672501</v>
      </c>
      <c r="AD47" s="45">
        <v>509.66054170299037</v>
      </c>
      <c r="AE47" s="45">
        <v>548.74391706050108</v>
      </c>
      <c r="AF47" s="45">
        <v>609.37237393158125</v>
      </c>
      <c r="AG47" s="45">
        <v>482.38060490651776</v>
      </c>
      <c r="AH47" s="45">
        <v>548.07649426630076</v>
      </c>
      <c r="AI47" s="46">
        <v>536.32429246136383</v>
      </c>
    </row>
    <row r="48" spans="1:35">
      <c r="A48" s="22">
        <v>43</v>
      </c>
      <c r="B48" s="23">
        <v>475.68400000000003</v>
      </c>
      <c r="C48" s="24">
        <v>484.02600000000001</v>
      </c>
      <c r="D48" s="24">
        <v>497.09</v>
      </c>
      <c r="E48" s="24">
        <v>521.18200000000002</v>
      </c>
      <c r="F48" s="24">
        <v>508.24099999999999</v>
      </c>
      <c r="G48" s="25">
        <v>567.30830700000001</v>
      </c>
      <c r="H48" s="26">
        <v>607.97001883808582</v>
      </c>
      <c r="I48" s="26">
        <v>436.43963198305136</v>
      </c>
      <c r="J48" s="26">
        <v>624.69423080663387</v>
      </c>
      <c r="K48" s="26">
        <v>494.92844821208718</v>
      </c>
      <c r="L48" s="26">
        <v>548.2505407605712</v>
      </c>
      <c r="M48" s="26">
        <v>518.31928328322056</v>
      </c>
      <c r="N48" s="26">
        <v>518.3850813058275</v>
      </c>
      <c r="O48" s="26">
        <v>565.2497608336563</v>
      </c>
      <c r="P48" s="26">
        <v>489.39078553426771</v>
      </c>
      <c r="Q48" s="27">
        <v>546.01511555780394</v>
      </c>
      <c r="S48" s="28">
        <v>43</v>
      </c>
      <c r="T48" s="39">
        <v>504.44400000000002</v>
      </c>
      <c r="U48" s="39">
        <v>532.60299999999995</v>
      </c>
      <c r="V48" s="39">
        <v>548.64200000000005</v>
      </c>
      <c r="W48" s="39">
        <v>541.56500000000005</v>
      </c>
      <c r="X48" s="39">
        <v>544.56500000000005</v>
      </c>
      <c r="Y48" s="39">
        <v>585.12868800000001</v>
      </c>
      <c r="Z48" s="44">
        <v>629.09456298590158</v>
      </c>
      <c r="AA48" s="45">
        <v>456.64246818340968</v>
      </c>
      <c r="AB48" s="45">
        <v>671.8357997678911</v>
      </c>
      <c r="AC48" s="45">
        <v>528.74814704859898</v>
      </c>
      <c r="AD48" s="45">
        <v>609.59797393822964</v>
      </c>
      <c r="AE48" s="45">
        <v>508.94233488214536</v>
      </c>
      <c r="AF48" s="45">
        <v>547.98997036648916</v>
      </c>
      <c r="AG48" s="45">
        <v>608.55606209850032</v>
      </c>
      <c r="AH48" s="45">
        <v>481.75056860031367</v>
      </c>
      <c r="AI48" s="46">
        <v>547.37855228211185</v>
      </c>
    </row>
    <row r="49" spans="1:35">
      <c r="A49" s="22">
        <v>44</v>
      </c>
      <c r="B49" s="23">
        <v>393.096</v>
      </c>
      <c r="C49" s="24">
        <v>414.08699999999999</v>
      </c>
      <c r="D49" s="24">
        <v>410.53899999999999</v>
      </c>
      <c r="E49" s="24">
        <v>439.928</v>
      </c>
      <c r="F49" s="24">
        <v>461.83499999999998</v>
      </c>
      <c r="G49" s="25">
        <v>427.09501299999999</v>
      </c>
      <c r="H49" s="26">
        <v>565.40092740362525</v>
      </c>
      <c r="I49" s="26">
        <v>605.97347528910609</v>
      </c>
      <c r="J49" s="26">
        <v>435.03972416185837</v>
      </c>
      <c r="K49" s="26">
        <v>622.73709307917022</v>
      </c>
      <c r="L49" s="26">
        <v>493.41392844531663</v>
      </c>
      <c r="M49" s="26">
        <v>546.61187555690867</v>
      </c>
      <c r="N49" s="26">
        <v>516.80670830670329</v>
      </c>
      <c r="O49" s="26">
        <v>516.90808155798152</v>
      </c>
      <c r="P49" s="26">
        <v>563.67731137303144</v>
      </c>
      <c r="Q49" s="27">
        <v>488.06155448146757</v>
      </c>
      <c r="S49" s="28">
        <v>44</v>
      </c>
      <c r="T49" s="39">
        <v>402.017</v>
      </c>
      <c r="U49" s="39">
        <v>450.61099999999999</v>
      </c>
      <c r="V49" s="39">
        <v>465.279</v>
      </c>
      <c r="W49" s="39">
        <v>463.73599999999999</v>
      </c>
      <c r="X49" s="39">
        <v>492.767</v>
      </c>
      <c r="Y49" s="39">
        <v>482.28184600000003</v>
      </c>
      <c r="Z49" s="44">
        <v>584.10379155540363</v>
      </c>
      <c r="AA49" s="45">
        <v>628.0198909326059</v>
      </c>
      <c r="AB49" s="45">
        <v>455.88167300650628</v>
      </c>
      <c r="AC49" s="45">
        <v>670.74414322415646</v>
      </c>
      <c r="AD49" s="45">
        <v>527.9102258706406</v>
      </c>
      <c r="AE49" s="45">
        <v>608.65580398081147</v>
      </c>
      <c r="AF49" s="45">
        <v>508.1754031217335</v>
      </c>
      <c r="AG49" s="45">
        <v>547.18484564196763</v>
      </c>
      <c r="AH49" s="45">
        <v>607.68430888886337</v>
      </c>
      <c r="AI49" s="46">
        <v>481.07771960801705</v>
      </c>
    </row>
    <row r="50" spans="1:35">
      <c r="A50" s="22">
        <v>45</v>
      </c>
      <c r="B50" s="23">
        <v>505.18400000000003</v>
      </c>
      <c r="C50" s="24">
        <v>526.16499999999996</v>
      </c>
      <c r="D50" s="24">
        <v>566.471</v>
      </c>
      <c r="E50" s="24">
        <v>559.899</v>
      </c>
      <c r="F50" s="24">
        <v>576.11099999999999</v>
      </c>
      <c r="G50" s="25">
        <v>612.11774500000001</v>
      </c>
      <c r="H50" s="26">
        <v>425.52465226900415</v>
      </c>
      <c r="I50" s="26">
        <v>563.37039428484024</v>
      </c>
      <c r="J50" s="26">
        <v>603.84785439602399</v>
      </c>
      <c r="K50" s="26">
        <v>433.54919751299633</v>
      </c>
      <c r="L50" s="26">
        <v>620.65310994448078</v>
      </c>
      <c r="M50" s="26">
        <v>491.80113219708892</v>
      </c>
      <c r="N50" s="26">
        <v>544.86743753397377</v>
      </c>
      <c r="O50" s="26">
        <v>515.19638527088694</v>
      </c>
      <c r="P50" s="26">
        <v>515.33552393815319</v>
      </c>
      <c r="Q50" s="27">
        <v>562.00301559785476</v>
      </c>
      <c r="S50" s="28">
        <v>45</v>
      </c>
      <c r="T50" s="39">
        <v>530.49</v>
      </c>
      <c r="U50" s="39">
        <v>546.51900000000001</v>
      </c>
      <c r="V50" s="39">
        <v>622.40599999999995</v>
      </c>
      <c r="W50" s="39">
        <v>592.28499999999997</v>
      </c>
      <c r="X50" s="39">
        <v>603.63800000000003</v>
      </c>
      <c r="Y50" s="39">
        <v>636.80959299999995</v>
      </c>
      <c r="Z50" s="44">
        <v>481.35634504824395</v>
      </c>
      <c r="AA50" s="45">
        <v>583.01059712877975</v>
      </c>
      <c r="AB50" s="45">
        <v>626.87355419442235</v>
      </c>
      <c r="AC50" s="45">
        <v>455.07010975456592</v>
      </c>
      <c r="AD50" s="45">
        <v>669.57959210281365</v>
      </c>
      <c r="AE50" s="45">
        <v>527.01631715505471</v>
      </c>
      <c r="AF50" s="45">
        <v>607.65094001428224</v>
      </c>
      <c r="AG50" s="45">
        <v>507.35740641703484</v>
      </c>
      <c r="AH50" s="45">
        <v>546.32608054862158</v>
      </c>
      <c r="AI50" s="46">
        <v>606.75444206525151</v>
      </c>
    </row>
    <row r="51" spans="1:35">
      <c r="A51" s="22">
        <v>46</v>
      </c>
      <c r="B51" s="23">
        <v>398.52</v>
      </c>
      <c r="C51" s="24">
        <v>432.55200000000002</v>
      </c>
      <c r="D51" s="24">
        <v>446.79700000000003</v>
      </c>
      <c r="E51" s="24">
        <v>487.43200000000002</v>
      </c>
      <c r="F51" s="24">
        <v>475.15</v>
      </c>
      <c r="G51" s="25">
        <v>470.21401299999997</v>
      </c>
      <c r="H51" s="26">
        <v>609.70487525135604</v>
      </c>
      <c r="I51" s="26">
        <v>423.88631892989116</v>
      </c>
      <c r="J51" s="26">
        <v>561.25178828052367</v>
      </c>
      <c r="K51" s="26">
        <v>601.62985031785831</v>
      </c>
      <c r="L51" s="26">
        <v>431.99376263084451</v>
      </c>
      <c r="M51" s="26">
        <v>618.47820130687001</v>
      </c>
      <c r="N51" s="26">
        <v>490.11849692606222</v>
      </c>
      <c r="O51" s="26">
        <v>543.04731888196636</v>
      </c>
      <c r="P51" s="26">
        <v>513.51607286039143</v>
      </c>
      <c r="Q51" s="27">
        <v>513.69449707419619</v>
      </c>
      <c r="S51" s="28">
        <v>46</v>
      </c>
      <c r="T51" s="39">
        <v>408.77</v>
      </c>
      <c r="U51" s="39">
        <v>445.92099999999999</v>
      </c>
      <c r="V51" s="39">
        <v>490.49</v>
      </c>
      <c r="W51" s="39">
        <v>508.68099999999998</v>
      </c>
      <c r="X51" s="39">
        <v>485.81700000000001</v>
      </c>
      <c r="Y51" s="39">
        <v>519.69640700000002</v>
      </c>
      <c r="Z51" s="44">
        <v>635.47273004744261</v>
      </c>
      <c r="AA51" s="45">
        <v>480.3708024050336</v>
      </c>
      <c r="AB51" s="45">
        <v>581.84642661101998</v>
      </c>
      <c r="AC51" s="45">
        <v>625.65273450490179</v>
      </c>
      <c r="AD51" s="45">
        <v>454.20577631488368</v>
      </c>
      <c r="AE51" s="45">
        <v>668.33926383527103</v>
      </c>
      <c r="AF51" s="45">
        <v>526.06448383615327</v>
      </c>
      <c r="AG51" s="45">
        <v>606.5809162481645</v>
      </c>
      <c r="AH51" s="45">
        <v>506.48633119018399</v>
      </c>
      <c r="AI51" s="46">
        <v>545.41155466901102</v>
      </c>
    </row>
    <row r="52" spans="1:35">
      <c r="A52" s="22">
        <v>47</v>
      </c>
      <c r="B52" s="23">
        <v>384.5</v>
      </c>
      <c r="C52" s="24">
        <v>391.399</v>
      </c>
      <c r="D52" s="24">
        <v>426.91199999999998</v>
      </c>
      <c r="E52" s="24">
        <v>408.64499999999998</v>
      </c>
      <c r="F52" s="24">
        <v>469.89299999999997</v>
      </c>
      <c r="G52" s="25">
        <v>484.01531900000003</v>
      </c>
      <c r="H52" s="26">
        <v>468.15802087830605</v>
      </c>
      <c r="I52" s="26">
        <v>607.1009759744602</v>
      </c>
      <c r="J52" s="26">
        <v>422.11811420074076</v>
      </c>
      <c r="K52" s="26">
        <v>558.96503389612394</v>
      </c>
      <c r="L52" s="26">
        <v>599.23559867939844</v>
      </c>
      <c r="M52" s="26">
        <v>430.31458543260948</v>
      </c>
      <c r="N52" s="26">
        <v>616.13099193206028</v>
      </c>
      <c r="O52" s="26">
        <v>488.3024088428316</v>
      </c>
      <c r="P52" s="26">
        <v>541.08268390600142</v>
      </c>
      <c r="Q52" s="27">
        <v>511.70220092717625</v>
      </c>
      <c r="S52" s="28">
        <v>47</v>
      </c>
      <c r="T52" s="39">
        <v>408.86599999999999</v>
      </c>
      <c r="U52" s="39">
        <v>438.76</v>
      </c>
      <c r="V52" s="39">
        <v>439.59300000000002</v>
      </c>
      <c r="W52" s="39">
        <v>481.46</v>
      </c>
      <c r="X52" s="39">
        <v>496.93200000000002</v>
      </c>
      <c r="Y52" s="39">
        <v>517.15498400000001</v>
      </c>
      <c r="Z52" s="44">
        <v>518.50500204135028</v>
      </c>
      <c r="AA52" s="45">
        <v>634.05191340364706</v>
      </c>
      <c r="AB52" s="45">
        <v>479.32331418329045</v>
      </c>
      <c r="AC52" s="45">
        <v>580.60902024590609</v>
      </c>
      <c r="AD52" s="45">
        <v>624.35505110346242</v>
      </c>
      <c r="AE52" s="45">
        <v>453.28697949364602</v>
      </c>
      <c r="AF52" s="45">
        <v>667.02110964279791</v>
      </c>
      <c r="AG52" s="45">
        <v>525.05287962180898</v>
      </c>
      <c r="AH52" s="45">
        <v>605.44364830194615</v>
      </c>
      <c r="AI52" s="46">
        <v>505.56047359489332</v>
      </c>
    </row>
    <row r="53" spans="1:35">
      <c r="A53" s="22">
        <v>48</v>
      </c>
      <c r="B53" s="23">
        <v>523.56799999999998</v>
      </c>
      <c r="C53" s="24">
        <v>468.85700000000003</v>
      </c>
      <c r="D53" s="24">
        <v>475.93599999999998</v>
      </c>
      <c r="E53" s="24">
        <v>489.48</v>
      </c>
      <c r="F53" s="24">
        <v>498.85199999999998</v>
      </c>
      <c r="G53" s="25">
        <v>532.63204000000007</v>
      </c>
      <c r="H53" s="26">
        <v>481.6504718541326</v>
      </c>
      <c r="I53" s="26">
        <v>465.92385676857413</v>
      </c>
      <c r="J53" s="26">
        <v>604.27113410403115</v>
      </c>
      <c r="K53" s="26">
        <v>420.1962891014108</v>
      </c>
      <c r="L53" s="26">
        <v>556.47936574436983</v>
      </c>
      <c r="M53" s="26">
        <v>596.6328349464552</v>
      </c>
      <c r="N53" s="26">
        <v>428.48971686972419</v>
      </c>
      <c r="O53" s="26">
        <v>613.579895005342</v>
      </c>
      <c r="P53" s="26">
        <v>486.3283906385401</v>
      </c>
      <c r="Q53" s="27">
        <v>538.94701313394489</v>
      </c>
      <c r="S53" s="28">
        <v>48</v>
      </c>
      <c r="T53" s="39">
        <v>594.274</v>
      </c>
      <c r="U53" s="39">
        <v>510.97899999999998</v>
      </c>
      <c r="V53" s="39">
        <v>525.78399999999999</v>
      </c>
      <c r="W53" s="39">
        <v>565.28300000000002</v>
      </c>
      <c r="X53" s="39">
        <v>572.59199999999998</v>
      </c>
      <c r="Y53" s="39">
        <v>593.53554899999995</v>
      </c>
      <c r="Z53" s="44">
        <v>515.85617582780549</v>
      </c>
      <c r="AA53" s="45">
        <v>517.23498754873458</v>
      </c>
      <c r="AB53" s="45">
        <v>632.53726450868157</v>
      </c>
      <c r="AC53" s="45">
        <v>478.206586874202</v>
      </c>
      <c r="AD53" s="45">
        <v>579.2897499313101</v>
      </c>
      <c r="AE53" s="45">
        <v>622.97144308701638</v>
      </c>
      <c r="AF53" s="45">
        <v>452.30758627491491</v>
      </c>
      <c r="AG53" s="45">
        <v>665.61594945903664</v>
      </c>
      <c r="AH53" s="45">
        <v>523.97445024488422</v>
      </c>
      <c r="AI53" s="46">
        <v>604.23119561369754</v>
      </c>
    </row>
    <row r="54" spans="1:35">
      <c r="A54" s="22">
        <v>49</v>
      </c>
      <c r="B54" s="23">
        <v>374.14699999999999</v>
      </c>
      <c r="C54" s="24">
        <v>485.16300000000001</v>
      </c>
      <c r="D54" s="24">
        <v>406.63799999999998</v>
      </c>
      <c r="E54" s="24">
        <v>407.488</v>
      </c>
      <c r="F54" s="24">
        <v>434.00099999999998</v>
      </c>
      <c r="G54" s="25">
        <v>417.274742</v>
      </c>
      <c r="H54" s="26">
        <v>529.72089941367676</v>
      </c>
      <c r="I54" s="26">
        <v>479.07920875971234</v>
      </c>
      <c r="J54" s="26">
        <v>463.49440596369203</v>
      </c>
      <c r="K54" s="26">
        <v>601.1935945439526</v>
      </c>
      <c r="L54" s="26">
        <v>418.10601787167479</v>
      </c>
      <c r="M54" s="26">
        <v>553.77554353940457</v>
      </c>
      <c r="N54" s="26">
        <v>593.80245591986534</v>
      </c>
      <c r="O54" s="26">
        <v>426.5050563399887</v>
      </c>
      <c r="P54" s="26">
        <v>610.80513560509689</v>
      </c>
      <c r="Q54" s="27">
        <v>484.18109315184381</v>
      </c>
      <c r="S54" s="28">
        <v>49</v>
      </c>
      <c r="T54" s="39">
        <v>388.47500000000002</v>
      </c>
      <c r="U54" s="39">
        <v>518.58900000000006</v>
      </c>
      <c r="V54" s="39">
        <v>461.65300000000002</v>
      </c>
      <c r="W54" s="39">
        <v>445.608</v>
      </c>
      <c r="X54" s="39">
        <v>503.005</v>
      </c>
      <c r="Y54" s="39">
        <v>466.48393199999998</v>
      </c>
      <c r="Z54" s="44">
        <v>591.89967369791043</v>
      </c>
      <c r="AA54" s="45">
        <v>514.46953647041187</v>
      </c>
      <c r="AB54" s="45">
        <v>515.87900465357018</v>
      </c>
      <c r="AC54" s="45">
        <v>630.91998955301472</v>
      </c>
      <c r="AD54" s="45">
        <v>477.01412438232944</v>
      </c>
      <c r="AE54" s="45">
        <v>577.8809268893832</v>
      </c>
      <c r="AF54" s="45">
        <v>621.49427080626504</v>
      </c>
      <c r="AG54" s="45">
        <v>451.26190509748409</v>
      </c>
      <c r="AH54" s="45">
        <v>664.11560303677743</v>
      </c>
      <c r="AI54" s="46">
        <v>522.82290675072147</v>
      </c>
    </row>
    <row r="55" spans="1:35">
      <c r="A55" s="22">
        <v>50</v>
      </c>
      <c r="B55" s="23">
        <v>444.61099999999999</v>
      </c>
      <c r="C55" s="24">
        <v>448.24099999999999</v>
      </c>
      <c r="D55" s="24">
        <v>477.13400000000001</v>
      </c>
      <c r="E55" s="24">
        <v>462.00900000000001</v>
      </c>
      <c r="F55" s="24">
        <v>460.52300000000002</v>
      </c>
      <c r="G55" s="25">
        <v>516.51585899999998</v>
      </c>
      <c r="H55" s="26">
        <v>414.72456446755871</v>
      </c>
      <c r="I55" s="26">
        <v>526.55881062508536</v>
      </c>
      <c r="J55" s="26">
        <v>476.28593879925762</v>
      </c>
      <c r="K55" s="26">
        <v>460.85486310053329</v>
      </c>
      <c r="L55" s="26">
        <v>597.84951036379937</v>
      </c>
      <c r="M55" s="26">
        <v>415.83443853357238</v>
      </c>
      <c r="N55" s="26">
        <v>550.83800451244463</v>
      </c>
      <c r="O55" s="26">
        <v>590.72706558980462</v>
      </c>
      <c r="P55" s="26">
        <v>424.34835096302902</v>
      </c>
      <c r="Q55" s="27">
        <v>607.78950808022182</v>
      </c>
      <c r="S55" s="28">
        <v>50</v>
      </c>
      <c r="T55" s="39">
        <v>498.66199999999998</v>
      </c>
      <c r="U55" s="39">
        <v>524.27599999999995</v>
      </c>
      <c r="V55" s="39">
        <v>559.18600000000004</v>
      </c>
      <c r="W55" s="39">
        <v>530.83100000000002</v>
      </c>
      <c r="X55" s="39">
        <v>520.04399999999998</v>
      </c>
      <c r="Y55" s="39">
        <v>559.76162499999998</v>
      </c>
      <c r="Z55" s="44">
        <v>465.07807148586278</v>
      </c>
      <c r="AA55" s="45">
        <v>590.15993079673569</v>
      </c>
      <c r="AB55" s="45">
        <v>512.99475366773834</v>
      </c>
      <c r="AC55" s="45">
        <v>514.43673095904649</v>
      </c>
      <c r="AD55" s="45">
        <v>629.19968418245753</v>
      </c>
      <c r="AE55" s="45">
        <v>475.74561429605029</v>
      </c>
      <c r="AF55" s="45">
        <v>576.38261075863068</v>
      </c>
      <c r="AG55" s="45">
        <v>619.92316789905954</v>
      </c>
      <c r="AH55" s="45">
        <v>450.14966490827936</v>
      </c>
      <c r="AI55" s="46">
        <v>662.51966508192118</v>
      </c>
    </row>
    <row r="56" spans="1:35">
      <c r="A56" s="22">
        <v>51</v>
      </c>
      <c r="B56" s="23">
        <v>287.43599999999998</v>
      </c>
      <c r="C56" s="24">
        <v>302.16800000000001</v>
      </c>
      <c r="D56" s="24">
        <v>328.05200000000002</v>
      </c>
      <c r="E56" s="24">
        <v>422.87400000000002</v>
      </c>
      <c r="F56" s="24">
        <v>356.70699999999999</v>
      </c>
      <c r="G56" s="25">
        <v>334.78119799999996</v>
      </c>
      <c r="H56" s="26">
        <v>512.88010456661777</v>
      </c>
      <c r="I56" s="26">
        <v>411.87322269749205</v>
      </c>
      <c r="J56" s="26">
        <v>523.02278800019269</v>
      </c>
      <c r="K56" s="26">
        <v>473.1619134728827</v>
      </c>
      <c r="L56" s="26">
        <v>457.90236521551873</v>
      </c>
      <c r="M56" s="26">
        <v>594.10843951426114</v>
      </c>
      <c r="N56" s="26">
        <v>413.29385844011381</v>
      </c>
      <c r="O56" s="26">
        <v>547.55217735135557</v>
      </c>
      <c r="P56" s="26">
        <v>587.28660909626433</v>
      </c>
      <c r="Q56" s="27">
        <v>421.93533551948775</v>
      </c>
      <c r="S56" s="28">
        <v>51</v>
      </c>
      <c r="T56" s="39">
        <v>307.73599999999999</v>
      </c>
      <c r="U56" s="39">
        <v>335.327</v>
      </c>
      <c r="V56" s="39">
        <v>335.84300000000002</v>
      </c>
      <c r="W56" s="39">
        <v>447.22500000000002</v>
      </c>
      <c r="X56" s="39">
        <v>379.28899999999999</v>
      </c>
      <c r="Y56" s="39">
        <v>371.69666899999999</v>
      </c>
      <c r="Z56" s="44">
        <v>557.90162684098777</v>
      </c>
      <c r="AA56" s="45">
        <v>463.57088606669669</v>
      </c>
      <c r="AB56" s="45">
        <v>588.29465966429996</v>
      </c>
      <c r="AC56" s="45">
        <v>511.41344518187924</v>
      </c>
      <c r="AD56" s="45">
        <v>512.89016988150763</v>
      </c>
      <c r="AE56" s="45">
        <v>627.35485979711223</v>
      </c>
      <c r="AF56" s="45">
        <v>474.38559917700661</v>
      </c>
      <c r="AG56" s="45">
        <v>574.77610524225906</v>
      </c>
      <c r="AH56" s="45">
        <v>618.23851037153884</v>
      </c>
      <c r="AI56" s="46">
        <v>448.95695974542474</v>
      </c>
    </row>
    <row r="57" spans="1:35">
      <c r="A57" s="22">
        <v>52</v>
      </c>
      <c r="B57" s="23">
        <v>374.69299999999998</v>
      </c>
      <c r="C57" s="24">
        <v>359.64499999999998</v>
      </c>
      <c r="D57" s="24">
        <v>380.35</v>
      </c>
      <c r="E57" s="24">
        <v>409.029</v>
      </c>
      <c r="F57" s="24">
        <v>536.04899999999998</v>
      </c>
      <c r="G57" s="25">
        <v>439.999617</v>
      </c>
      <c r="H57" s="26">
        <v>332.1807040148002</v>
      </c>
      <c r="I57" s="26">
        <v>508.98885324161756</v>
      </c>
      <c r="J57" s="26">
        <v>408.82100418793777</v>
      </c>
      <c r="K57" s="26">
        <v>519.23704341447626</v>
      </c>
      <c r="L57" s="26">
        <v>469.81673639209185</v>
      </c>
      <c r="M57" s="26">
        <v>454.74037257595802</v>
      </c>
      <c r="N57" s="26">
        <v>590.10289030594777</v>
      </c>
      <c r="O57" s="26">
        <v>410.57326477003471</v>
      </c>
      <c r="P57" s="26">
        <v>544.03302050307423</v>
      </c>
      <c r="Q57" s="27">
        <v>583.60131973227158</v>
      </c>
      <c r="S57" s="28">
        <v>52</v>
      </c>
      <c r="T57" s="39">
        <v>376.53</v>
      </c>
      <c r="U57" s="39">
        <v>397.18900000000002</v>
      </c>
      <c r="V57" s="39">
        <v>406.99599999999998</v>
      </c>
      <c r="W57" s="39">
        <v>449.58100000000002</v>
      </c>
      <c r="X57" s="39">
        <v>555.68499999999995</v>
      </c>
      <c r="Y57" s="39">
        <v>449.05876799999999</v>
      </c>
      <c r="Z57" s="44">
        <v>370.35626292585044</v>
      </c>
      <c r="AA57" s="45">
        <v>555.93945619554324</v>
      </c>
      <c r="AB57" s="45">
        <v>461.98077768166598</v>
      </c>
      <c r="AC57" s="45">
        <v>586.32660612326777</v>
      </c>
      <c r="AD57" s="45">
        <v>509.74487079336558</v>
      </c>
      <c r="AE57" s="45">
        <v>511.25813575639722</v>
      </c>
      <c r="AF57" s="45">
        <v>625.40851160981208</v>
      </c>
      <c r="AG57" s="45">
        <v>472.95063462282349</v>
      </c>
      <c r="AH57" s="45">
        <v>573.08094487417407</v>
      </c>
      <c r="AI57" s="46">
        <v>616.46076094445073</v>
      </c>
    </row>
    <row r="58" spans="1:35">
      <c r="A58" s="22">
        <v>53</v>
      </c>
      <c r="B58" s="23">
        <v>361.12700000000001</v>
      </c>
      <c r="C58" s="24">
        <v>348.78199999999998</v>
      </c>
      <c r="D58" s="24">
        <v>355.33600000000001</v>
      </c>
      <c r="E58" s="24">
        <v>377.83499999999998</v>
      </c>
      <c r="F58" s="24">
        <v>391.71800000000002</v>
      </c>
      <c r="G58" s="25">
        <v>508.231583</v>
      </c>
      <c r="H58" s="26">
        <v>436.26116666611017</v>
      </c>
      <c r="I58" s="26">
        <v>329.4239859465057</v>
      </c>
      <c r="J58" s="26">
        <v>504.86308472291643</v>
      </c>
      <c r="K58" s="26">
        <v>405.58425966676003</v>
      </c>
      <c r="L58" s="26">
        <v>515.22172931395141</v>
      </c>
      <c r="M58" s="26">
        <v>466.26810431504066</v>
      </c>
      <c r="N58" s="26">
        <v>451.38682566850531</v>
      </c>
      <c r="O58" s="26">
        <v>585.85398555220183</v>
      </c>
      <c r="P58" s="26">
        <v>407.68691936103136</v>
      </c>
      <c r="Q58" s="27">
        <v>540.29887464278897</v>
      </c>
      <c r="S58" s="28">
        <v>53</v>
      </c>
      <c r="T58" s="39">
        <v>368.02100000000002</v>
      </c>
      <c r="U58" s="39">
        <v>373.58600000000001</v>
      </c>
      <c r="V58" s="39">
        <v>375.57499999999999</v>
      </c>
      <c r="W58" s="39">
        <v>403.709</v>
      </c>
      <c r="X58" s="39">
        <v>436.12099999999998</v>
      </c>
      <c r="Y58" s="39">
        <v>565.06150600000001</v>
      </c>
      <c r="Z58" s="44">
        <v>447.30057538772252</v>
      </c>
      <c r="AA58" s="45">
        <v>368.9420513365007</v>
      </c>
      <c r="AB58" s="45">
        <v>553.86905921773678</v>
      </c>
      <c r="AC58" s="45">
        <v>460.30281823261265</v>
      </c>
      <c r="AD58" s="45">
        <v>584.24964395582833</v>
      </c>
      <c r="AE58" s="45">
        <v>507.9838143457319</v>
      </c>
      <c r="AF58" s="45">
        <v>509.53601717509986</v>
      </c>
      <c r="AG58" s="45">
        <v>623.35456563308196</v>
      </c>
      <c r="AH58" s="45">
        <v>471.43622468857393</v>
      </c>
      <c r="AI58" s="46">
        <v>571.2917979180728</v>
      </c>
    </row>
    <row r="59" spans="1:35">
      <c r="A59" s="22">
        <v>54</v>
      </c>
      <c r="B59" s="23">
        <v>296.82799999999997</v>
      </c>
      <c r="C59" s="24">
        <v>312.553</v>
      </c>
      <c r="D59" s="24">
        <v>314.79700000000003</v>
      </c>
      <c r="E59" s="24">
        <v>317.12799999999999</v>
      </c>
      <c r="F59" s="24">
        <v>351.74299999999999</v>
      </c>
      <c r="G59" s="25">
        <v>361.44694500000003</v>
      </c>
      <c r="H59" s="26">
        <v>503.53461284563565</v>
      </c>
      <c r="I59" s="26">
        <v>432.32311561523863</v>
      </c>
      <c r="J59" s="26">
        <v>326.51950429141715</v>
      </c>
      <c r="K59" s="26">
        <v>500.51532363594106</v>
      </c>
      <c r="L59" s="26">
        <v>402.17270934645967</v>
      </c>
      <c r="M59" s="26">
        <v>510.98877583960717</v>
      </c>
      <c r="N59" s="26">
        <v>462.52791647510361</v>
      </c>
      <c r="O59" s="26">
        <v>447.85161770185283</v>
      </c>
      <c r="P59" s="26">
        <v>581.37413157293372</v>
      </c>
      <c r="Q59" s="27">
        <v>404.64316480354836</v>
      </c>
      <c r="S59" s="28">
        <v>54</v>
      </c>
      <c r="T59" s="39">
        <v>321.52199999999999</v>
      </c>
      <c r="U59" s="39">
        <v>333.16199999999998</v>
      </c>
      <c r="V59" s="39">
        <v>354.01900000000001</v>
      </c>
      <c r="W59" s="39">
        <v>360.15899999999999</v>
      </c>
      <c r="X59" s="39">
        <v>393.51299999999998</v>
      </c>
      <c r="Y59" s="39">
        <v>408.55184600000001</v>
      </c>
      <c r="Z59" s="44">
        <v>562.65991333081683</v>
      </c>
      <c r="AA59" s="45">
        <v>445.44646959045679</v>
      </c>
      <c r="AB59" s="45">
        <v>367.45054658403274</v>
      </c>
      <c r="AC59" s="45">
        <v>551.68529866529536</v>
      </c>
      <c r="AD59" s="45">
        <v>458.53281942391294</v>
      </c>
      <c r="AE59" s="45">
        <v>582.05855895968261</v>
      </c>
      <c r="AF59" s="45">
        <v>506.12638179687514</v>
      </c>
      <c r="AG59" s="45">
        <v>507.71949596438503</v>
      </c>
      <c r="AH59" s="45">
        <v>621.18784390597807</v>
      </c>
      <c r="AI59" s="46">
        <v>469.83853161603622</v>
      </c>
    </row>
    <row r="60" spans="1:35">
      <c r="A60" s="22">
        <v>55</v>
      </c>
      <c r="B60" s="23">
        <v>320.81799999999998</v>
      </c>
      <c r="C60" s="24">
        <v>319.536</v>
      </c>
      <c r="D60" s="24">
        <v>362.98099999999999</v>
      </c>
      <c r="E60" s="24">
        <v>354.81099999999998</v>
      </c>
      <c r="F60" s="24">
        <v>338.64499999999998</v>
      </c>
      <c r="G60" s="25">
        <v>373.97081600000001</v>
      </c>
      <c r="H60" s="26">
        <v>357.83115292323538</v>
      </c>
      <c r="I60" s="26">
        <v>498.61459300332882</v>
      </c>
      <c r="J60" s="26">
        <v>428.1971593810959</v>
      </c>
      <c r="K60" s="26">
        <v>323.47578972372963</v>
      </c>
      <c r="L60" s="26">
        <v>495.9582000412255</v>
      </c>
      <c r="M60" s="26">
        <v>398.59615638339545</v>
      </c>
      <c r="N60" s="26">
        <v>506.55195587635461</v>
      </c>
      <c r="O60" s="26">
        <v>458.60682677253698</v>
      </c>
      <c r="P60" s="26">
        <v>444.14471355133765</v>
      </c>
      <c r="Q60" s="27">
        <v>576.67582561532413</v>
      </c>
      <c r="S60" s="28">
        <v>55</v>
      </c>
      <c r="T60" s="39">
        <v>358.63</v>
      </c>
      <c r="U60" s="39">
        <v>377.37799999999999</v>
      </c>
      <c r="V60" s="39">
        <v>412.76100000000002</v>
      </c>
      <c r="W60" s="39">
        <v>379.73399999999998</v>
      </c>
      <c r="X60" s="39">
        <v>387.35</v>
      </c>
      <c r="Y60" s="39">
        <v>410.33538799999997</v>
      </c>
      <c r="Z60" s="44">
        <v>406.673372468727</v>
      </c>
      <c r="AA60" s="45">
        <v>560.13680843554016</v>
      </c>
      <c r="AB60" s="45">
        <v>443.49834700710255</v>
      </c>
      <c r="AC60" s="45">
        <v>365.88325036557183</v>
      </c>
      <c r="AD60" s="45">
        <v>549.39033915671257</v>
      </c>
      <c r="AE60" s="45">
        <v>456.67250878193153</v>
      </c>
      <c r="AF60" s="45">
        <v>579.75614116632619</v>
      </c>
      <c r="AG60" s="45">
        <v>504.17438618545441</v>
      </c>
      <c r="AH60" s="45">
        <v>505.81031933236801</v>
      </c>
      <c r="AI60" s="46">
        <v>618.9104003275819</v>
      </c>
    </row>
    <row r="61" spans="1:35">
      <c r="A61" s="22">
        <v>56</v>
      </c>
      <c r="B61" s="23">
        <v>287.47000000000003</v>
      </c>
      <c r="C61" s="24">
        <v>323.89699999999999</v>
      </c>
      <c r="D61" s="24">
        <v>325.17899999999997</v>
      </c>
      <c r="E61" s="24">
        <v>361.40100000000001</v>
      </c>
      <c r="F61" s="24">
        <v>345.46800000000002</v>
      </c>
      <c r="G61" s="25">
        <v>347.98227700000001</v>
      </c>
      <c r="H61" s="26">
        <v>369.99437363790065</v>
      </c>
      <c r="I61" s="26">
        <v>354.11482727857248</v>
      </c>
      <c r="J61" s="26">
        <v>493.55658823917059</v>
      </c>
      <c r="K61" s="26">
        <v>423.95451465739802</v>
      </c>
      <c r="L61" s="26">
        <v>320.34529266312495</v>
      </c>
      <c r="M61" s="26">
        <v>491.27011772844145</v>
      </c>
      <c r="N61" s="26">
        <v>394.91747951402209</v>
      </c>
      <c r="O61" s="26">
        <v>501.98748002779547</v>
      </c>
      <c r="P61" s="26">
        <v>454.57208435515815</v>
      </c>
      <c r="Q61" s="27">
        <v>440.32959376927198</v>
      </c>
      <c r="S61" s="28">
        <v>56</v>
      </c>
      <c r="T61" s="39">
        <v>315.30200000000002</v>
      </c>
      <c r="U61" s="39">
        <v>334.44600000000003</v>
      </c>
      <c r="V61" s="39">
        <v>343.8</v>
      </c>
      <c r="W61" s="39">
        <v>368.47</v>
      </c>
      <c r="X61" s="39">
        <v>381.06</v>
      </c>
      <c r="Y61" s="39">
        <v>389.08047600000003</v>
      </c>
      <c r="Z61" s="44">
        <v>408.30073951635603</v>
      </c>
      <c r="AA61" s="45">
        <v>404.70672017984941</v>
      </c>
      <c r="AB61" s="45">
        <v>557.4949631188606</v>
      </c>
      <c r="AC61" s="45">
        <v>441.45831628923912</v>
      </c>
      <c r="AD61" s="45">
        <v>364.24183438123583</v>
      </c>
      <c r="AE61" s="45">
        <v>546.98659314641031</v>
      </c>
      <c r="AF61" s="45">
        <v>454.72439268512733</v>
      </c>
      <c r="AG61" s="45">
        <v>577.34480515218593</v>
      </c>
      <c r="AH61" s="45">
        <v>502.1298464218462</v>
      </c>
      <c r="AI61" s="46">
        <v>503.81043500505001</v>
      </c>
    </row>
    <row r="62" spans="1:35">
      <c r="A62" s="22">
        <v>57</v>
      </c>
      <c r="B62" s="23">
        <v>233.47300000000001</v>
      </c>
      <c r="C62" s="24">
        <v>264.34800000000001</v>
      </c>
      <c r="D62" s="24">
        <v>288.048</v>
      </c>
      <c r="E62" s="24">
        <v>277.09899999999999</v>
      </c>
      <c r="F62" s="24">
        <v>328.983</v>
      </c>
      <c r="G62" s="25">
        <v>336.02817900000002</v>
      </c>
      <c r="H62" s="26">
        <v>343.97094768912683</v>
      </c>
      <c r="I62" s="26">
        <v>365.8285109973674</v>
      </c>
      <c r="J62" s="26">
        <v>350.22049887354342</v>
      </c>
      <c r="K62" s="26">
        <v>488.25502374700278</v>
      </c>
      <c r="L62" s="26">
        <v>419.50651244630956</v>
      </c>
      <c r="M62" s="26">
        <v>317.06250561460752</v>
      </c>
      <c r="N62" s="26">
        <v>486.35478303635875</v>
      </c>
      <c r="O62" s="26">
        <v>391.05961043761243</v>
      </c>
      <c r="P62" s="26">
        <v>497.19960952075672</v>
      </c>
      <c r="Q62" s="27">
        <v>450.33896363360861</v>
      </c>
      <c r="S62" s="28">
        <v>57</v>
      </c>
      <c r="T62" s="39">
        <v>246.36099999999999</v>
      </c>
      <c r="U62" s="39">
        <v>270.315</v>
      </c>
      <c r="V62" s="39">
        <v>315.86700000000002</v>
      </c>
      <c r="W62" s="39">
        <v>316.70999999999998</v>
      </c>
      <c r="X62" s="39">
        <v>338.37200000000001</v>
      </c>
      <c r="Y62" s="39">
        <v>359.30610899999999</v>
      </c>
      <c r="Z62" s="44">
        <v>386.98585522329063</v>
      </c>
      <c r="AA62" s="45">
        <v>406.15697260486024</v>
      </c>
      <c r="AB62" s="45">
        <v>402.63434090112906</v>
      </c>
      <c r="AC62" s="45">
        <v>554.71075816653229</v>
      </c>
      <c r="AD62" s="45">
        <v>439.30810377746531</v>
      </c>
      <c r="AE62" s="45">
        <v>362.51156813811917</v>
      </c>
      <c r="AF62" s="45">
        <v>544.45320227962543</v>
      </c>
      <c r="AG62" s="45">
        <v>452.67098029248211</v>
      </c>
      <c r="AH62" s="45">
        <v>574.80286338056248</v>
      </c>
      <c r="AI62" s="46">
        <v>499.97434268419448</v>
      </c>
    </row>
    <row r="63" spans="1:35">
      <c r="A63" s="22">
        <v>58</v>
      </c>
      <c r="B63" s="23">
        <v>264.09800000000001</v>
      </c>
      <c r="C63" s="24">
        <v>263.53199999999998</v>
      </c>
      <c r="D63" s="24">
        <v>279.678</v>
      </c>
      <c r="E63" s="24">
        <v>294.52800000000002</v>
      </c>
      <c r="F63" s="24">
        <v>316.56599999999997</v>
      </c>
      <c r="G63" s="25">
        <v>370.60630800000001</v>
      </c>
      <c r="H63" s="26">
        <v>331.8095934975567</v>
      </c>
      <c r="I63" s="26">
        <v>339.7530935691907</v>
      </c>
      <c r="J63" s="26">
        <v>361.44697911577583</v>
      </c>
      <c r="K63" s="26">
        <v>346.12347378182886</v>
      </c>
      <c r="L63" s="26">
        <v>482.67607442216746</v>
      </c>
      <c r="M63" s="26">
        <v>414.8246026946353</v>
      </c>
      <c r="N63" s="26">
        <v>313.60758876167301</v>
      </c>
      <c r="O63" s="26">
        <v>481.18045109700245</v>
      </c>
      <c r="P63" s="26">
        <v>386.99749332969753</v>
      </c>
      <c r="Q63" s="27">
        <v>492.15707782079159</v>
      </c>
      <c r="S63" s="28">
        <v>58</v>
      </c>
      <c r="T63" s="39">
        <v>288.00799999999998</v>
      </c>
      <c r="U63" s="39">
        <v>282.71800000000002</v>
      </c>
      <c r="V63" s="39">
        <v>312.31</v>
      </c>
      <c r="W63" s="39">
        <v>327.48099999999999</v>
      </c>
      <c r="X63" s="39">
        <v>349.50900000000001</v>
      </c>
      <c r="Y63" s="39">
        <v>387.60098200000004</v>
      </c>
      <c r="Z63" s="44">
        <v>357.20518597456663</v>
      </c>
      <c r="AA63" s="45">
        <v>384.77900906369126</v>
      </c>
      <c r="AB63" s="45">
        <v>403.89804501576049</v>
      </c>
      <c r="AC63" s="45">
        <v>400.45035093836282</v>
      </c>
      <c r="AD63" s="45">
        <v>551.77623297627861</v>
      </c>
      <c r="AE63" s="45">
        <v>437.04151937330408</v>
      </c>
      <c r="AF63" s="45">
        <v>360.6879791550827</v>
      </c>
      <c r="AG63" s="45">
        <v>541.78285309676869</v>
      </c>
      <c r="AH63" s="45">
        <v>450.50630599612049</v>
      </c>
      <c r="AI63" s="46">
        <v>572.12288532574553</v>
      </c>
    </row>
    <row r="64" spans="1:35">
      <c r="A64" s="22">
        <v>59</v>
      </c>
      <c r="B64" s="23">
        <v>189.66900000000001</v>
      </c>
      <c r="C64" s="24">
        <v>238.75899999999999</v>
      </c>
      <c r="D64" s="24">
        <v>241.48500000000001</v>
      </c>
      <c r="E64" s="24">
        <v>252.64400000000001</v>
      </c>
      <c r="F64" s="47">
        <v>289.19400000000002</v>
      </c>
      <c r="G64" s="25">
        <v>306.30316899999997</v>
      </c>
      <c r="H64" s="26">
        <v>365.53008995761763</v>
      </c>
      <c r="I64" s="26">
        <v>327.3704924146956</v>
      </c>
      <c r="J64" s="26">
        <v>335.31344953262123</v>
      </c>
      <c r="K64" s="26">
        <v>356.83371876642991</v>
      </c>
      <c r="L64" s="26">
        <v>341.80855074558588</v>
      </c>
      <c r="M64" s="26">
        <v>476.79879408115897</v>
      </c>
      <c r="N64" s="26">
        <v>409.89293821193922</v>
      </c>
      <c r="O64" s="26">
        <v>309.96739952070971</v>
      </c>
      <c r="P64" s="26">
        <v>475.72722185066976</v>
      </c>
      <c r="Q64" s="27">
        <v>382.7153390115912</v>
      </c>
      <c r="S64" s="28">
        <v>59</v>
      </c>
      <c r="T64" s="39">
        <v>205.73599999999999</v>
      </c>
      <c r="U64" s="39">
        <v>241.25</v>
      </c>
      <c r="V64" s="39">
        <v>256.78699999999998</v>
      </c>
      <c r="W64" s="39">
        <v>275.166</v>
      </c>
      <c r="X64" s="39">
        <v>306.62799999999999</v>
      </c>
      <c r="Y64" s="39">
        <v>345.024452</v>
      </c>
      <c r="Z64" s="44">
        <v>385.12495012125277</v>
      </c>
      <c r="AA64" s="45">
        <v>354.97972210939992</v>
      </c>
      <c r="AB64" s="45">
        <v>382.44100322255582</v>
      </c>
      <c r="AC64" s="45">
        <v>401.50452314910683</v>
      </c>
      <c r="AD64" s="45">
        <v>398.13591185049154</v>
      </c>
      <c r="AE64" s="45">
        <v>548.66601021679594</v>
      </c>
      <c r="AF64" s="45">
        <v>434.63962662564478</v>
      </c>
      <c r="AG64" s="45">
        <v>358.75527673515046</v>
      </c>
      <c r="AH64" s="45">
        <v>538.95236726000132</v>
      </c>
      <c r="AI64" s="46">
        <v>448.21153679228883</v>
      </c>
    </row>
    <row r="65" spans="1:35">
      <c r="A65" s="22">
        <v>60</v>
      </c>
      <c r="B65" s="23">
        <v>254.238</v>
      </c>
      <c r="C65" s="24">
        <v>256.64100000000002</v>
      </c>
      <c r="D65" s="24">
        <v>288.68599999999998</v>
      </c>
      <c r="E65" s="24">
        <v>298.291</v>
      </c>
      <c r="F65" s="24">
        <v>317.12</v>
      </c>
      <c r="G65" s="48">
        <v>323.40580999999997</v>
      </c>
      <c r="H65" s="26">
        <v>301.70186710239346</v>
      </c>
      <c r="I65" s="26">
        <v>360.16680333699588</v>
      </c>
      <c r="J65" s="26">
        <v>322.67883772836825</v>
      </c>
      <c r="K65" s="26">
        <v>330.61974101296124</v>
      </c>
      <c r="L65" s="26">
        <v>351.95495641782338</v>
      </c>
      <c r="M65" s="26">
        <v>337.24392332202137</v>
      </c>
      <c r="N65" s="26">
        <v>470.58200773143568</v>
      </c>
      <c r="O65" s="26">
        <v>404.67487168099467</v>
      </c>
      <c r="P65" s="26">
        <v>306.11471385077397</v>
      </c>
      <c r="Q65" s="27">
        <v>469.95405721317564</v>
      </c>
      <c r="S65" s="28">
        <v>60</v>
      </c>
      <c r="T65" s="39">
        <v>292.66300000000001</v>
      </c>
      <c r="U65" s="39">
        <v>302.53199999999998</v>
      </c>
      <c r="V65" s="39">
        <v>316.226</v>
      </c>
      <c r="W65" s="39">
        <v>335.66399999999999</v>
      </c>
      <c r="X65" s="39">
        <v>348.80799999999999</v>
      </c>
      <c r="Y65" s="39">
        <v>372.23310700000002</v>
      </c>
      <c r="Z65" s="44">
        <v>342.61599527121621</v>
      </c>
      <c r="AA65" s="45">
        <v>382.50301430154661</v>
      </c>
      <c r="AB65" s="45">
        <v>352.62274494360696</v>
      </c>
      <c r="AC65" s="45">
        <v>379.96444976309687</v>
      </c>
      <c r="AD65" s="45">
        <v>398.9687807695679</v>
      </c>
      <c r="AE65" s="45">
        <v>395.68358999918365</v>
      </c>
      <c r="AF65" s="45">
        <v>545.37100140698305</v>
      </c>
      <c r="AG65" s="45">
        <v>432.09467078584606</v>
      </c>
      <c r="AH65" s="45">
        <v>356.70717447033826</v>
      </c>
      <c r="AI65" s="46">
        <v>535.9524717194596</v>
      </c>
    </row>
    <row r="66" spans="1:35">
      <c r="A66" s="22">
        <v>61</v>
      </c>
      <c r="B66" s="23">
        <v>163.06200000000001</v>
      </c>
      <c r="C66" s="24">
        <v>161.16900000000001</v>
      </c>
      <c r="D66" s="24">
        <v>163.517</v>
      </c>
      <c r="E66" s="24">
        <v>188.44399999999999</v>
      </c>
      <c r="F66" s="24">
        <v>191.77600000000001</v>
      </c>
      <c r="G66" s="25">
        <v>198.609848</v>
      </c>
      <c r="H66" s="26">
        <v>318.0226680593538</v>
      </c>
      <c r="I66" s="26">
        <v>296.79680346695187</v>
      </c>
      <c r="J66" s="26">
        <v>354.44742318158688</v>
      </c>
      <c r="K66" s="26">
        <v>317.67394928722098</v>
      </c>
      <c r="L66" s="26">
        <v>325.61096819906965</v>
      </c>
      <c r="M66" s="26">
        <v>346.74698883320076</v>
      </c>
      <c r="N66" s="26">
        <v>332.37162690430449</v>
      </c>
      <c r="O66" s="26">
        <v>463.94406855082809</v>
      </c>
      <c r="P66" s="26">
        <v>399.10156976602343</v>
      </c>
      <c r="Q66" s="27">
        <v>301.99849061942894</v>
      </c>
      <c r="S66" s="28">
        <v>61</v>
      </c>
      <c r="T66" s="39">
        <v>162.93299999999999</v>
      </c>
      <c r="U66" s="39">
        <v>172.95500000000001</v>
      </c>
      <c r="V66" s="39">
        <v>184.184</v>
      </c>
      <c r="W66" s="39">
        <v>206.23500000000001</v>
      </c>
      <c r="X66" s="39">
        <v>218.417</v>
      </c>
      <c r="Y66" s="39">
        <v>250.45824199999998</v>
      </c>
      <c r="Z66" s="44">
        <v>369.35186885322042</v>
      </c>
      <c r="AA66" s="45">
        <v>340.02955042682845</v>
      </c>
      <c r="AB66" s="45">
        <v>379.68682478507901</v>
      </c>
      <c r="AC66" s="45">
        <v>350.09071541742242</v>
      </c>
      <c r="AD66" s="45">
        <v>377.3035235162173</v>
      </c>
      <c r="AE66" s="45">
        <v>396.24382025109736</v>
      </c>
      <c r="AF66" s="45">
        <v>393.04864382288275</v>
      </c>
      <c r="AG66" s="45">
        <v>541.8300647391053</v>
      </c>
      <c r="AH66" s="45">
        <v>429.35935522773843</v>
      </c>
      <c r="AI66" s="46">
        <v>354.5055523581762</v>
      </c>
    </row>
    <row r="67" spans="1:35">
      <c r="A67" s="22">
        <v>62</v>
      </c>
      <c r="B67" s="23">
        <v>176.96100000000001</v>
      </c>
      <c r="C67" s="24">
        <v>192.982</v>
      </c>
      <c r="D67" s="24">
        <v>186.54400000000001</v>
      </c>
      <c r="E67" s="24">
        <v>203.31899999999999</v>
      </c>
      <c r="F67" s="24">
        <v>245.191</v>
      </c>
      <c r="G67" s="25">
        <v>244.12264300000001</v>
      </c>
      <c r="H67" s="26">
        <v>194.9848787630612</v>
      </c>
      <c r="I67" s="26">
        <v>312.35322682906934</v>
      </c>
      <c r="J67" s="26">
        <v>291.62883286078534</v>
      </c>
      <c r="K67" s="26">
        <v>348.41917291956281</v>
      </c>
      <c r="L67" s="26">
        <v>312.39679627125878</v>
      </c>
      <c r="M67" s="26">
        <v>320.32778408985268</v>
      </c>
      <c r="N67" s="26">
        <v>341.25388510751372</v>
      </c>
      <c r="O67" s="26">
        <v>327.23074738122216</v>
      </c>
      <c r="P67" s="26">
        <v>456.93778851214154</v>
      </c>
      <c r="Q67" s="27">
        <v>393.21701399746547</v>
      </c>
      <c r="S67" s="28">
        <v>62</v>
      </c>
      <c r="T67" s="39">
        <v>204.17</v>
      </c>
      <c r="U67" s="39">
        <v>209.083</v>
      </c>
      <c r="V67" s="39">
        <v>225.565</v>
      </c>
      <c r="W67" s="39">
        <v>231.202</v>
      </c>
      <c r="X67" s="39">
        <v>264.48200000000003</v>
      </c>
      <c r="Y67" s="39">
        <v>281.50938100000002</v>
      </c>
      <c r="Z67" s="44">
        <v>248.33572631528344</v>
      </c>
      <c r="AA67" s="45">
        <v>366.2991464805188</v>
      </c>
      <c r="AB67" s="45">
        <v>337.28863838829028</v>
      </c>
      <c r="AC67" s="45">
        <v>376.70188624933638</v>
      </c>
      <c r="AD67" s="45">
        <v>347.40647205967048</v>
      </c>
      <c r="AE67" s="45">
        <v>374.48213052440764</v>
      </c>
      <c r="AF67" s="45">
        <v>393.35488616747296</v>
      </c>
      <c r="AG67" s="45">
        <v>390.25466029683338</v>
      </c>
      <c r="AH67" s="45">
        <v>538.07477849377744</v>
      </c>
      <c r="AI67" s="46">
        <v>426.45798409480165</v>
      </c>
    </row>
    <row r="68" spans="1:35">
      <c r="A68" s="22">
        <v>63</v>
      </c>
      <c r="B68" s="23">
        <v>191.751</v>
      </c>
      <c r="C68" s="24">
        <v>176.90199999999999</v>
      </c>
      <c r="D68" s="24">
        <v>182.33</v>
      </c>
      <c r="E68" s="24">
        <v>189.572</v>
      </c>
      <c r="F68" s="24">
        <v>203.70400000000001</v>
      </c>
      <c r="G68" s="25">
        <v>262.84801699999997</v>
      </c>
      <c r="H68" s="26">
        <v>239.23840352569351</v>
      </c>
      <c r="I68" s="26">
        <v>191.17449731959871</v>
      </c>
      <c r="J68" s="26">
        <v>306.39122435017822</v>
      </c>
      <c r="K68" s="26">
        <v>286.19188397859011</v>
      </c>
      <c r="L68" s="26">
        <v>342.07455504761151</v>
      </c>
      <c r="M68" s="26">
        <v>306.84045860144829</v>
      </c>
      <c r="N68" s="26">
        <v>314.76509162210095</v>
      </c>
      <c r="O68" s="26">
        <v>335.46791177620264</v>
      </c>
      <c r="P68" s="26">
        <v>321.81371652681469</v>
      </c>
      <c r="Q68" s="27">
        <v>449.55241163541245</v>
      </c>
      <c r="S68" s="28">
        <v>63</v>
      </c>
      <c r="T68" s="39">
        <v>201.654</v>
      </c>
      <c r="U68" s="39">
        <v>209.571</v>
      </c>
      <c r="V68" s="39">
        <v>209.91399999999999</v>
      </c>
      <c r="W68" s="39">
        <v>224.441</v>
      </c>
      <c r="X68" s="39">
        <v>248.10599999999999</v>
      </c>
      <c r="Y68" s="39">
        <v>274.211026</v>
      </c>
      <c r="Z68" s="44">
        <v>278.90255857132183</v>
      </c>
      <c r="AA68" s="45">
        <v>246.09293323010323</v>
      </c>
      <c r="AB68" s="45">
        <v>363.0727529319214</v>
      </c>
      <c r="AC68" s="45">
        <v>334.39119756727865</v>
      </c>
      <c r="AD68" s="45">
        <v>373.54584925325292</v>
      </c>
      <c r="AE68" s="45">
        <v>344.56781045240695</v>
      </c>
      <c r="AF68" s="45">
        <v>371.49874604303966</v>
      </c>
      <c r="AG68" s="45">
        <v>390.29950719812774</v>
      </c>
      <c r="AH68" s="45">
        <v>387.29915976356284</v>
      </c>
      <c r="AI68" s="46">
        <v>534.10169229024882</v>
      </c>
    </row>
    <row r="69" spans="1:35">
      <c r="A69" s="22">
        <v>64</v>
      </c>
      <c r="B69" s="49">
        <v>157.50399999999999</v>
      </c>
      <c r="C69" s="24">
        <v>168.66900000000001</v>
      </c>
      <c r="D69" s="24">
        <v>159.006</v>
      </c>
      <c r="E69" s="24">
        <v>167.86699999999999</v>
      </c>
      <c r="F69" s="24">
        <v>177.755</v>
      </c>
      <c r="G69" s="25">
        <v>187.90324200000001</v>
      </c>
      <c r="H69" s="26">
        <v>257.0797874512246</v>
      </c>
      <c r="I69" s="26">
        <v>234.11041127346505</v>
      </c>
      <c r="J69" s="26">
        <v>187.17205523584366</v>
      </c>
      <c r="K69" s="26">
        <v>300.12580626783767</v>
      </c>
      <c r="L69" s="26">
        <v>280.47565414394751</v>
      </c>
      <c r="M69" s="26">
        <v>335.40108410020844</v>
      </c>
      <c r="N69" s="26">
        <v>300.99589608500429</v>
      </c>
      <c r="O69" s="26">
        <v>308.91133949043746</v>
      </c>
      <c r="P69" s="26">
        <v>329.37665181958681</v>
      </c>
      <c r="Q69" s="27">
        <v>316.10854006500165</v>
      </c>
      <c r="S69" s="28">
        <v>64</v>
      </c>
      <c r="T69" s="39">
        <v>184.40899999999999</v>
      </c>
      <c r="U69" s="39">
        <v>198.51400000000001</v>
      </c>
      <c r="V69" s="39">
        <v>191.023</v>
      </c>
      <c r="W69" s="39">
        <v>193.40899999999999</v>
      </c>
      <c r="X69" s="39">
        <v>215.67500000000001</v>
      </c>
      <c r="Y69" s="39">
        <v>203.165222</v>
      </c>
      <c r="Z69" s="44">
        <v>271.42810538472315</v>
      </c>
      <c r="AA69" s="45">
        <v>276.14198178945765</v>
      </c>
      <c r="AB69" s="45">
        <v>243.71730813825519</v>
      </c>
      <c r="AC69" s="45">
        <v>359.65450273442593</v>
      </c>
      <c r="AD69" s="45">
        <v>331.32078698341917</v>
      </c>
      <c r="AE69" s="45">
        <v>370.20068874388596</v>
      </c>
      <c r="AF69" s="45">
        <v>341.55930946967754</v>
      </c>
      <c r="AG69" s="45">
        <v>368.33621195733406</v>
      </c>
      <c r="AH69" s="45">
        <v>387.06000503621851</v>
      </c>
      <c r="AI69" s="46">
        <v>384.16494151924775</v>
      </c>
    </row>
    <row r="70" spans="1:35">
      <c r="A70" s="22">
        <v>65</v>
      </c>
      <c r="B70" s="23">
        <v>188.489</v>
      </c>
      <c r="C70" s="47">
        <v>192.93299999999999</v>
      </c>
      <c r="D70" s="24">
        <v>218.10599999999999</v>
      </c>
      <c r="E70" s="24">
        <v>198.40299999999999</v>
      </c>
      <c r="F70" s="24">
        <v>206.22300000000001</v>
      </c>
      <c r="G70" s="25">
        <v>215.52178799999999</v>
      </c>
      <c r="H70" s="26">
        <v>183.38133278028209</v>
      </c>
      <c r="I70" s="26">
        <v>251.03704432651787</v>
      </c>
      <c r="J70" s="26">
        <v>228.73557099176938</v>
      </c>
      <c r="K70" s="26">
        <v>182.97480870123877</v>
      </c>
      <c r="L70" s="26">
        <v>293.55217341357098</v>
      </c>
      <c r="M70" s="26">
        <v>274.47531346269102</v>
      </c>
      <c r="N70" s="26">
        <v>328.39535107296535</v>
      </c>
      <c r="O70" s="26">
        <v>294.85745520567673</v>
      </c>
      <c r="P70" s="26">
        <v>302.76042434695751</v>
      </c>
      <c r="Q70" s="27">
        <v>322.97330422463995</v>
      </c>
      <c r="S70" s="28">
        <v>65</v>
      </c>
      <c r="T70" s="39">
        <v>221.131</v>
      </c>
      <c r="U70" s="39">
        <v>212.096</v>
      </c>
      <c r="V70" s="39">
        <v>250.20400000000001</v>
      </c>
      <c r="W70" s="39">
        <v>235.35300000000001</v>
      </c>
      <c r="X70" s="39">
        <v>229.72499999999999</v>
      </c>
      <c r="Y70" s="39">
        <v>246.41399699999999</v>
      </c>
      <c r="Z70" s="44">
        <v>200.90185405308222</v>
      </c>
      <c r="AA70" s="45">
        <v>268.47898814554287</v>
      </c>
      <c r="AB70" s="45">
        <v>273.21580144817688</v>
      </c>
      <c r="AC70" s="45">
        <v>241.19855008507747</v>
      </c>
      <c r="AD70" s="45">
        <v>356.02942762256856</v>
      </c>
      <c r="AE70" s="45">
        <v>328.06383301636231</v>
      </c>
      <c r="AF70" s="45">
        <v>366.65253388035927</v>
      </c>
      <c r="AG70" s="45">
        <v>338.36752263022726</v>
      </c>
      <c r="AH70" s="45">
        <v>364.98026893604151</v>
      </c>
      <c r="AI70" s="46">
        <v>383.62164882383047</v>
      </c>
    </row>
    <row r="71" spans="1:35">
      <c r="A71" s="22">
        <v>66</v>
      </c>
      <c r="B71" s="49">
        <v>153.49199999999999</v>
      </c>
      <c r="C71" s="24">
        <v>144.47800000000001</v>
      </c>
      <c r="D71" s="24">
        <v>154.798</v>
      </c>
      <c r="E71" s="24">
        <v>159.006</v>
      </c>
      <c r="F71" s="24">
        <v>134.65799999999999</v>
      </c>
      <c r="G71" s="25">
        <v>148.286393</v>
      </c>
      <c r="H71" s="26">
        <v>209.79980378395672</v>
      </c>
      <c r="I71" s="26">
        <v>178.62590890857032</v>
      </c>
      <c r="J71" s="26">
        <v>244.67860463548632</v>
      </c>
      <c r="K71" s="26">
        <v>223.07676133809531</v>
      </c>
      <c r="L71" s="26">
        <v>178.55339335200736</v>
      </c>
      <c r="M71" s="26">
        <v>286.62375754592944</v>
      </c>
      <c r="N71" s="26">
        <v>268.1503165322606</v>
      </c>
      <c r="O71" s="26">
        <v>321.00674671749641</v>
      </c>
      <c r="P71" s="26">
        <v>288.38027610274503</v>
      </c>
      <c r="Q71" s="27">
        <v>296.26688793430532</v>
      </c>
      <c r="S71" s="28">
        <v>66</v>
      </c>
      <c r="T71" s="39">
        <v>170.99100000000001</v>
      </c>
      <c r="U71" s="39">
        <v>181.00200000000001</v>
      </c>
      <c r="V71" s="39">
        <v>163.88900000000001</v>
      </c>
      <c r="W71" s="39">
        <v>182.374</v>
      </c>
      <c r="X71" s="39">
        <v>179.30699999999999</v>
      </c>
      <c r="Y71" s="39">
        <v>185.58156200000002</v>
      </c>
      <c r="Z71" s="44">
        <v>243.3990570581139</v>
      </c>
      <c r="AA71" s="45">
        <v>198.50451938875818</v>
      </c>
      <c r="AB71" s="45">
        <v>265.35444553873083</v>
      </c>
      <c r="AC71" s="45">
        <v>270.11471844714777</v>
      </c>
      <c r="AD71" s="45">
        <v>238.52853510251373</v>
      </c>
      <c r="AE71" s="45">
        <v>352.18566702911835</v>
      </c>
      <c r="AF71" s="45">
        <v>324.61055775788373</v>
      </c>
      <c r="AG71" s="45">
        <v>362.88957093873029</v>
      </c>
      <c r="AH71" s="45">
        <v>334.98168341555896</v>
      </c>
      <c r="AI71" s="46">
        <v>361.41945358000061</v>
      </c>
    </row>
    <row r="72" spans="1:35">
      <c r="A72" s="22">
        <v>67</v>
      </c>
      <c r="B72" s="23">
        <v>170.029</v>
      </c>
      <c r="C72" s="47">
        <v>173.251</v>
      </c>
      <c r="D72" s="24">
        <v>159.35499999999999</v>
      </c>
      <c r="E72" s="24">
        <v>175.61099999999999</v>
      </c>
      <c r="F72" s="24">
        <v>192.464</v>
      </c>
      <c r="G72" s="25">
        <v>178.29960999999997</v>
      </c>
      <c r="H72" s="26">
        <v>143.96879579625482</v>
      </c>
      <c r="I72" s="26">
        <v>203.8332366043613</v>
      </c>
      <c r="J72" s="26">
        <v>173.6640713349033</v>
      </c>
      <c r="K72" s="26">
        <v>238.04006241548535</v>
      </c>
      <c r="L72" s="26">
        <v>217.16509802246014</v>
      </c>
      <c r="M72" s="26">
        <v>173.9316895994952</v>
      </c>
      <c r="N72" s="26">
        <v>279.38015583072939</v>
      </c>
      <c r="O72" s="26">
        <v>261.53380500378944</v>
      </c>
      <c r="P72" s="26">
        <v>313.27329636675722</v>
      </c>
      <c r="Q72" s="27">
        <v>281.59710024408412</v>
      </c>
      <c r="S72" s="28">
        <v>67</v>
      </c>
      <c r="T72" s="39">
        <v>196.57499999999999</v>
      </c>
      <c r="U72" s="39">
        <v>189.22900000000001</v>
      </c>
      <c r="V72" s="39">
        <v>201.43600000000001</v>
      </c>
      <c r="W72" s="39">
        <v>199.06200000000001</v>
      </c>
      <c r="X72" s="39">
        <v>208.39699999999999</v>
      </c>
      <c r="Y72" s="39">
        <v>196.55940799999999</v>
      </c>
      <c r="Z72" s="44">
        <v>183.07190822481078</v>
      </c>
      <c r="AA72" s="45">
        <v>240.18887764266356</v>
      </c>
      <c r="AB72" s="45">
        <v>195.95115826670261</v>
      </c>
      <c r="AC72" s="45">
        <v>262.02555404962703</v>
      </c>
      <c r="AD72" s="45">
        <v>266.80985934483294</v>
      </c>
      <c r="AE72" s="45">
        <v>235.682262655019</v>
      </c>
      <c r="AF72" s="45">
        <v>348.08824957125665</v>
      </c>
      <c r="AG72" s="45">
        <v>320.92838987770136</v>
      </c>
      <c r="AH72" s="45">
        <v>358.87612109472013</v>
      </c>
      <c r="AI72" s="46">
        <v>331.36952472324185</v>
      </c>
    </row>
    <row r="73" spans="1:35">
      <c r="A73" s="22">
        <v>68</v>
      </c>
      <c r="B73" s="23">
        <v>145.709</v>
      </c>
      <c r="C73" s="24">
        <v>144.59700000000001</v>
      </c>
      <c r="D73" s="24">
        <v>146.202</v>
      </c>
      <c r="E73" s="24">
        <v>137.22200000000001</v>
      </c>
      <c r="F73" s="24">
        <v>136.66300000000001</v>
      </c>
      <c r="G73" s="25">
        <v>144.79386499999998</v>
      </c>
      <c r="H73" s="26">
        <v>172.60315628959208</v>
      </c>
      <c r="I73" s="26">
        <v>139.47616027911835</v>
      </c>
      <c r="J73" s="26">
        <v>197.62044982105448</v>
      </c>
      <c r="K73" s="26">
        <v>168.49395802047027</v>
      </c>
      <c r="L73" s="26">
        <v>231.11826676610593</v>
      </c>
      <c r="M73" s="26">
        <v>210.99719721023808</v>
      </c>
      <c r="N73" s="26">
        <v>169.10849871115178</v>
      </c>
      <c r="O73" s="26">
        <v>271.81601385545792</v>
      </c>
      <c r="P73" s="26">
        <v>254.62026737951354</v>
      </c>
      <c r="Q73" s="27">
        <v>305.18784522544053</v>
      </c>
      <c r="S73" s="28">
        <v>68</v>
      </c>
      <c r="T73" s="39">
        <v>171.36500000000001</v>
      </c>
      <c r="U73" s="39">
        <v>174.90199999999999</v>
      </c>
      <c r="V73" s="39">
        <v>174.709</v>
      </c>
      <c r="W73" s="39">
        <v>180.39</v>
      </c>
      <c r="X73" s="39">
        <v>172.47</v>
      </c>
      <c r="Y73" s="39">
        <v>180.71013099999999</v>
      </c>
      <c r="Z73" s="44">
        <v>193.60764100356201</v>
      </c>
      <c r="AA73" s="45">
        <v>180.39063313198969</v>
      </c>
      <c r="AB73" s="45">
        <v>236.75800982057595</v>
      </c>
      <c r="AC73" s="45">
        <v>193.22136123461252</v>
      </c>
      <c r="AD73" s="45">
        <v>258.46549174458971</v>
      </c>
      <c r="AE73" s="45">
        <v>263.27438855865466</v>
      </c>
      <c r="AF73" s="45">
        <v>232.63735107129122</v>
      </c>
      <c r="AG73" s="45">
        <v>343.70355285851343</v>
      </c>
      <c r="AH73" s="45">
        <v>316.98689704338653</v>
      </c>
      <c r="AI73" s="46">
        <v>354.57878249197091</v>
      </c>
    </row>
    <row r="74" spans="1:35">
      <c r="A74" s="22">
        <v>69</v>
      </c>
      <c r="B74" s="23">
        <v>100.81399999999999</v>
      </c>
      <c r="C74" s="24">
        <v>114.43899999999999</v>
      </c>
      <c r="D74" s="24">
        <v>114.18899999999999</v>
      </c>
      <c r="E74" s="24">
        <v>111.78</v>
      </c>
      <c r="F74" s="24">
        <v>110.667</v>
      </c>
      <c r="G74" s="25">
        <v>107.02228699999999</v>
      </c>
      <c r="H74" s="26">
        <v>139.70983653301315</v>
      </c>
      <c r="I74" s="26">
        <v>166.68365416873363</v>
      </c>
      <c r="J74" s="26">
        <v>134.80402870166466</v>
      </c>
      <c r="K74" s="26">
        <v>191.15460019432246</v>
      </c>
      <c r="L74" s="26">
        <v>163.10931788935778</v>
      </c>
      <c r="M74" s="26">
        <v>223.90411527348482</v>
      </c>
      <c r="N74" s="26">
        <v>204.56682585433305</v>
      </c>
      <c r="O74" s="26">
        <v>164.07658501469248</v>
      </c>
      <c r="P74" s="26">
        <v>263.91921327266249</v>
      </c>
      <c r="Q74" s="27">
        <v>247.39793479863062</v>
      </c>
      <c r="S74" s="28">
        <v>69</v>
      </c>
      <c r="T74" s="39">
        <v>116.85</v>
      </c>
      <c r="U74" s="39">
        <v>133.166</v>
      </c>
      <c r="V74" s="39">
        <v>130.81399999999999</v>
      </c>
      <c r="W74" s="39">
        <v>127.16500000000001</v>
      </c>
      <c r="X74" s="39">
        <v>136.72900000000001</v>
      </c>
      <c r="Y74" s="39">
        <v>132.51199499999998</v>
      </c>
      <c r="Z74" s="44">
        <v>177.68217552996512</v>
      </c>
      <c r="AA74" s="45">
        <v>190.44375443329301</v>
      </c>
      <c r="AB74" s="45">
        <v>177.51559358497843</v>
      </c>
      <c r="AC74" s="45">
        <v>233.07785618889588</v>
      </c>
      <c r="AD74" s="45">
        <v>190.29216926927808</v>
      </c>
      <c r="AE74" s="45">
        <v>254.64405484342402</v>
      </c>
      <c r="AF74" s="45">
        <v>259.4791843724264</v>
      </c>
      <c r="AG74" s="45">
        <v>229.36764746713388</v>
      </c>
      <c r="AH74" s="45">
        <v>338.99361289073232</v>
      </c>
      <c r="AI74" s="46">
        <v>312.75168587503879</v>
      </c>
    </row>
    <row r="75" spans="1:35">
      <c r="A75" s="22">
        <v>70</v>
      </c>
      <c r="B75" s="23">
        <v>148.53700000000001</v>
      </c>
      <c r="C75" s="24">
        <v>150.50200000000001</v>
      </c>
      <c r="D75" s="24">
        <v>162.58500000000001</v>
      </c>
      <c r="E75" s="24">
        <v>171.06800000000001</v>
      </c>
      <c r="F75" s="24">
        <v>148.297</v>
      </c>
      <c r="G75" s="25">
        <v>155.16173900000001</v>
      </c>
      <c r="H75" s="26">
        <v>102.88340481688998</v>
      </c>
      <c r="I75" s="26">
        <v>134.43250405797326</v>
      </c>
      <c r="J75" s="26">
        <v>160.53388069549518</v>
      </c>
      <c r="K75" s="26">
        <v>129.94613942160515</v>
      </c>
      <c r="L75" s="26">
        <v>184.42625709688417</v>
      </c>
      <c r="M75" s="26">
        <v>157.50166941112477</v>
      </c>
      <c r="N75" s="26">
        <v>216.38836281276713</v>
      </c>
      <c r="O75" s="26">
        <v>197.86251750796907</v>
      </c>
      <c r="P75" s="26">
        <v>158.82641020461386</v>
      </c>
      <c r="Q75" s="27">
        <v>255.67391168534741</v>
      </c>
      <c r="S75" s="28">
        <v>70</v>
      </c>
      <c r="T75" s="39">
        <v>174.56</v>
      </c>
      <c r="U75" s="39">
        <v>199.036</v>
      </c>
      <c r="V75" s="39">
        <v>203.625</v>
      </c>
      <c r="W75" s="39">
        <v>201.929</v>
      </c>
      <c r="X75" s="39">
        <v>197.18</v>
      </c>
      <c r="Y75" s="39">
        <v>214.12987700000002</v>
      </c>
      <c r="Z75" s="44">
        <v>130.02369692749971</v>
      </c>
      <c r="AA75" s="45">
        <v>174.4281384147541</v>
      </c>
      <c r="AB75" s="45">
        <v>187.04220487976536</v>
      </c>
      <c r="AC75" s="45">
        <v>174.42331932872358</v>
      </c>
      <c r="AD75" s="45">
        <v>229.11804991742869</v>
      </c>
      <c r="AE75" s="45">
        <v>187.13915983940197</v>
      </c>
      <c r="AF75" s="45">
        <v>250.53028204476178</v>
      </c>
      <c r="AG75" s="45">
        <v>255.39211797254873</v>
      </c>
      <c r="AH75" s="45">
        <v>225.84520638298986</v>
      </c>
      <c r="AI75" s="46">
        <v>333.91780120116209</v>
      </c>
    </row>
    <row r="76" spans="1:35">
      <c r="A76" s="22">
        <v>71</v>
      </c>
      <c r="B76" s="23">
        <v>98.132999999999996</v>
      </c>
      <c r="C76" s="24">
        <v>92.819000000000003</v>
      </c>
      <c r="D76" s="24">
        <v>90.754999999999995</v>
      </c>
      <c r="E76" s="24">
        <v>99.552000000000007</v>
      </c>
      <c r="F76" s="24">
        <v>105.99299999999999</v>
      </c>
      <c r="G76" s="25">
        <v>95.588977400000005</v>
      </c>
      <c r="H76" s="26">
        <v>148.6086393733664</v>
      </c>
      <c r="I76" s="26">
        <v>98.639300058190244</v>
      </c>
      <c r="J76" s="26">
        <v>129.01594241724405</v>
      </c>
      <c r="K76" s="26">
        <v>154.21609717706949</v>
      </c>
      <c r="L76" s="26">
        <v>124.95108697632706</v>
      </c>
      <c r="M76" s="26">
        <v>177.50192230338627</v>
      </c>
      <c r="N76" s="26">
        <v>151.72804074193391</v>
      </c>
      <c r="O76" s="26">
        <v>208.6436383669319</v>
      </c>
      <c r="P76" s="26">
        <v>190.94828496801736</v>
      </c>
      <c r="Q76" s="27">
        <v>153.40750500850044</v>
      </c>
      <c r="S76" s="28">
        <v>71</v>
      </c>
      <c r="T76" s="39">
        <v>114.96899999999999</v>
      </c>
      <c r="U76" s="39">
        <v>115.129</v>
      </c>
      <c r="V76" s="39">
        <v>117.61499999999999</v>
      </c>
      <c r="W76" s="39">
        <v>129.49</v>
      </c>
      <c r="X76" s="39">
        <v>131.71700000000001</v>
      </c>
      <c r="Y76" s="39">
        <v>133.260256</v>
      </c>
      <c r="Z76" s="44">
        <v>209.60152574274525</v>
      </c>
      <c r="AA76" s="45">
        <v>127.34195625995486</v>
      </c>
      <c r="AB76" s="45">
        <v>170.91947068865917</v>
      </c>
      <c r="AC76" s="45">
        <v>183.37279067319267</v>
      </c>
      <c r="AD76" s="45">
        <v>171.08603583787666</v>
      </c>
      <c r="AE76" s="45">
        <v>224.84262498323179</v>
      </c>
      <c r="AF76" s="45">
        <v>183.73439544072841</v>
      </c>
      <c r="AG76" s="45">
        <v>246.08616973758276</v>
      </c>
      <c r="AH76" s="45">
        <v>250.97504375808734</v>
      </c>
      <c r="AI76" s="46">
        <v>222.03682448843969</v>
      </c>
    </row>
    <row r="77" spans="1:35">
      <c r="A77" s="22">
        <v>72</v>
      </c>
      <c r="B77" s="23">
        <v>145.80000000000001</v>
      </c>
      <c r="C77" s="24">
        <v>139.547</v>
      </c>
      <c r="D77" s="24">
        <v>122.331</v>
      </c>
      <c r="E77" s="24">
        <v>127.54900000000001</v>
      </c>
      <c r="F77" s="24">
        <v>146.31200000000001</v>
      </c>
      <c r="G77" s="25">
        <v>143.62906899999999</v>
      </c>
      <c r="H77" s="26">
        <v>91.099084373652801</v>
      </c>
      <c r="I77" s="26">
        <v>141.79073554567347</v>
      </c>
      <c r="J77" s="26">
        <v>94.219166119926484</v>
      </c>
      <c r="K77" s="26">
        <v>123.36907668588162</v>
      </c>
      <c r="L77" s="26">
        <v>147.62325886355248</v>
      </c>
      <c r="M77" s="26">
        <v>119.73359980211927</v>
      </c>
      <c r="N77" s="26">
        <v>170.26535185699467</v>
      </c>
      <c r="O77" s="26">
        <v>145.68849930624347</v>
      </c>
      <c r="P77" s="26">
        <v>200.53493068095543</v>
      </c>
      <c r="Q77" s="27">
        <v>183.70274692422606</v>
      </c>
      <c r="S77" s="28">
        <v>72</v>
      </c>
      <c r="T77" s="39">
        <v>166.06800000000001</v>
      </c>
      <c r="U77" s="39">
        <v>160.13800000000001</v>
      </c>
      <c r="V77" s="39">
        <v>162.631</v>
      </c>
      <c r="W77" s="39">
        <v>165.292</v>
      </c>
      <c r="X77" s="39">
        <v>180.69900000000001</v>
      </c>
      <c r="Y77" s="39">
        <v>189.00878299999999</v>
      </c>
      <c r="Z77" s="44">
        <v>130.08168942383332</v>
      </c>
      <c r="AA77" s="45">
        <v>204.7256061282921</v>
      </c>
      <c r="AB77" s="45">
        <v>124.4528398358139</v>
      </c>
      <c r="AC77" s="45">
        <v>167.13751450080733</v>
      </c>
      <c r="AD77" s="45">
        <v>179.41556081733435</v>
      </c>
      <c r="AE77" s="45">
        <v>167.48520785798638</v>
      </c>
      <c r="AF77" s="45">
        <v>220.22871766605061</v>
      </c>
      <c r="AG77" s="45">
        <v>180.05833119879142</v>
      </c>
      <c r="AH77" s="45">
        <v>241.28571650872078</v>
      </c>
      <c r="AI77" s="46">
        <v>246.20164206296641</v>
      </c>
    </row>
    <row r="78" spans="1:35">
      <c r="A78" s="22">
        <v>73</v>
      </c>
      <c r="B78" s="23">
        <v>119.307</v>
      </c>
      <c r="C78" s="24">
        <v>129.952</v>
      </c>
      <c r="D78" s="24">
        <v>119.71599999999999</v>
      </c>
      <c r="E78" s="24">
        <v>120.274</v>
      </c>
      <c r="F78" s="24">
        <v>132.07400000000001</v>
      </c>
      <c r="G78" s="25">
        <v>148.009321</v>
      </c>
      <c r="H78" s="26">
        <v>136.09054127599441</v>
      </c>
      <c r="I78" s="26">
        <v>86.428869769533364</v>
      </c>
      <c r="J78" s="26">
        <v>134.6908832184908</v>
      </c>
      <c r="K78" s="26">
        <v>89.611093112067252</v>
      </c>
      <c r="L78" s="26">
        <v>117.4756885555839</v>
      </c>
      <c r="M78" s="26">
        <v>140.73527449758066</v>
      </c>
      <c r="N78" s="26">
        <v>114.2790138961046</v>
      </c>
      <c r="O78" s="26">
        <v>162.69213473243897</v>
      </c>
      <c r="P78" s="26">
        <v>139.3616457870713</v>
      </c>
      <c r="Q78" s="27">
        <v>192.032151040305</v>
      </c>
      <c r="S78" s="28">
        <v>73</v>
      </c>
      <c r="T78" s="39">
        <v>146.851</v>
      </c>
      <c r="U78" s="39">
        <v>166.75299999999999</v>
      </c>
      <c r="V78" s="39">
        <v>151.96600000000001</v>
      </c>
      <c r="W78" s="39">
        <v>152.35599999999999</v>
      </c>
      <c r="X78" s="39">
        <v>158.363</v>
      </c>
      <c r="Y78" s="39">
        <v>175.08406400000001</v>
      </c>
      <c r="Z78" s="44">
        <v>183.91382156792409</v>
      </c>
      <c r="AA78" s="45">
        <v>126.66184371963537</v>
      </c>
      <c r="AB78" s="45">
        <v>199.47639624997879</v>
      </c>
      <c r="AC78" s="45">
        <v>121.34070782067828</v>
      </c>
      <c r="AD78" s="45">
        <v>163.06128555990375</v>
      </c>
      <c r="AE78" s="45">
        <v>175.14803493302509</v>
      </c>
      <c r="AF78" s="45">
        <v>163.60106744043222</v>
      </c>
      <c r="AG78" s="45">
        <v>215.24911347594355</v>
      </c>
      <c r="AH78" s="45">
        <v>176.08882483282736</v>
      </c>
      <c r="AI78" s="46">
        <v>236.09942045992693</v>
      </c>
    </row>
    <row r="79" spans="1:35">
      <c r="A79" s="22">
        <v>74</v>
      </c>
      <c r="B79" s="23">
        <v>85.212999999999994</v>
      </c>
      <c r="C79" s="24">
        <v>99.241</v>
      </c>
      <c r="D79" s="24">
        <v>106.339</v>
      </c>
      <c r="E79" s="24">
        <v>110.667</v>
      </c>
      <c r="F79" s="24">
        <v>112.50700000000001</v>
      </c>
      <c r="G79" s="25">
        <v>121.93649099999999</v>
      </c>
      <c r="H79" s="26">
        <v>139.2995602484645</v>
      </c>
      <c r="I79" s="26">
        <v>128.26843458424105</v>
      </c>
      <c r="J79" s="26">
        <v>81.576730448988286</v>
      </c>
      <c r="K79" s="26">
        <v>127.30519000431451</v>
      </c>
      <c r="L79" s="26">
        <v>84.8116209944112</v>
      </c>
      <c r="M79" s="26">
        <v>111.33017286506049</v>
      </c>
      <c r="N79" s="26">
        <v>133.54704922578802</v>
      </c>
      <c r="O79" s="26">
        <v>108.5800805104068</v>
      </c>
      <c r="P79" s="26">
        <v>154.77073305680565</v>
      </c>
      <c r="Q79" s="27">
        <v>132.7366268113644</v>
      </c>
      <c r="S79" s="28">
        <v>74</v>
      </c>
      <c r="T79" s="39">
        <v>116.211</v>
      </c>
      <c r="U79" s="39">
        <v>131.916</v>
      </c>
      <c r="V79" s="39">
        <v>145.62100000000001</v>
      </c>
      <c r="W79" s="39">
        <v>157.01599999999999</v>
      </c>
      <c r="X79" s="39">
        <v>143.422</v>
      </c>
      <c r="Y79" s="39">
        <v>161.12034</v>
      </c>
      <c r="Z79" s="44">
        <v>169.74209496571385</v>
      </c>
      <c r="AA79" s="45">
        <v>178.4411353947832</v>
      </c>
      <c r="AB79" s="45">
        <v>122.98594607749372</v>
      </c>
      <c r="AC79" s="45">
        <v>193.83040050839395</v>
      </c>
      <c r="AD79" s="45">
        <v>117.99115381047315</v>
      </c>
      <c r="AE79" s="45">
        <v>158.67130344059683</v>
      </c>
      <c r="AF79" s="45">
        <v>170.55055791593674</v>
      </c>
      <c r="AG79" s="45">
        <v>159.41406861518152</v>
      </c>
      <c r="AH79" s="45">
        <v>209.87804751534887</v>
      </c>
      <c r="AI79" s="46">
        <v>171.80478679896606</v>
      </c>
    </row>
    <row r="80" spans="1:35">
      <c r="A80" s="22">
        <v>75</v>
      </c>
      <c r="B80" s="23">
        <v>101.33499999999999</v>
      </c>
      <c r="C80" s="24">
        <v>99.254999999999995</v>
      </c>
      <c r="D80" s="24">
        <v>110.69499999999999</v>
      </c>
      <c r="E80" s="24">
        <v>111.39400000000001</v>
      </c>
      <c r="F80" s="24">
        <v>107.524</v>
      </c>
      <c r="G80" s="25">
        <v>109.240343</v>
      </c>
      <c r="H80" s="26">
        <v>113.87644774304871</v>
      </c>
      <c r="I80" s="26">
        <v>130.30599148343649</v>
      </c>
      <c r="J80" s="26">
        <v>120.17969705163347</v>
      </c>
      <c r="K80" s="26">
        <v>76.552079720807129</v>
      </c>
      <c r="L80" s="26">
        <v>119.64632653467189</v>
      </c>
      <c r="M80" s="26">
        <v>79.827917261698929</v>
      </c>
      <c r="N80" s="26">
        <v>104.94286104751286</v>
      </c>
      <c r="O80" s="26">
        <v>126.06625147879896</v>
      </c>
      <c r="P80" s="26">
        <v>102.64164345067128</v>
      </c>
      <c r="Q80" s="27">
        <v>146.50618289547293</v>
      </c>
      <c r="S80" s="28">
        <v>75</v>
      </c>
      <c r="T80" s="39">
        <v>133.887</v>
      </c>
      <c r="U80" s="39">
        <v>133.21899999999999</v>
      </c>
      <c r="V80" s="39">
        <v>153.56399999999999</v>
      </c>
      <c r="W80" s="39">
        <v>152.23500000000001</v>
      </c>
      <c r="X80" s="39">
        <v>165.92699999999999</v>
      </c>
      <c r="Y80" s="39">
        <v>160.171672</v>
      </c>
      <c r="Z80" s="44">
        <v>155.54660823236784</v>
      </c>
      <c r="AA80" s="45">
        <v>164.01523344903148</v>
      </c>
      <c r="AB80" s="45">
        <v>172.56957503539749</v>
      </c>
      <c r="AC80" s="45">
        <v>119.03914292385423</v>
      </c>
      <c r="AD80" s="45">
        <v>187.76382927048445</v>
      </c>
      <c r="AE80" s="45">
        <v>114.38949735654462</v>
      </c>
      <c r="AF80" s="45">
        <v>153.94900277655671</v>
      </c>
      <c r="AG80" s="45">
        <v>165.60163376021183</v>
      </c>
      <c r="AH80" s="45">
        <v>154.90396304072925</v>
      </c>
      <c r="AI80" s="46">
        <v>204.08870178519879</v>
      </c>
    </row>
    <row r="81" spans="1:35">
      <c r="A81" s="22">
        <v>76</v>
      </c>
      <c r="B81" s="23">
        <v>88.105999999999995</v>
      </c>
      <c r="C81" s="24">
        <v>80.486999999999995</v>
      </c>
      <c r="D81" s="24">
        <v>88.808000000000007</v>
      </c>
      <c r="E81" s="24">
        <v>101.051</v>
      </c>
      <c r="F81" s="24">
        <v>97.225999999999999</v>
      </c>
      <c r="G81" s="25">
        <v>104.27490700000001</v>
      </c>
      <c r="H81" s="26">
        <v>101.07869549606416</v>
      </c>
      <c r="I81" s="26">
        <v>105.5663271744145</v>
      </c>
      <c r="J81" s="26">
        <v>121.01811495587067</v>
      </c>
      <c r="K81" s="26">
        <v>111.81285081372639</v>
      </c>
      <c r="L81" s="26">
        <v>71.346533447187269</v>
      </c>
      <c r="M81" s="26">
        <v>111.69961732493721</v>
      </c>
      <c r="N81" s="26">
        <v>74.65123949057498</v>
      </c>
      <c r="O81" s="26">
        <v>98.298432796662212</v>
      </c>
      <c r="P81" s="26">
        <v>118.2731211851126</v>
      </c>
      <c r="Q81" s="27">
        <v>96.446589728863955</v>
      </c>
      <c r="S81" s="28">
        <v>76</v>
      </c>
      <c r="T81" s="39">
        <v>111.193</v>
      </c>
      <c r="U81" s="39">
        <v>120.899</v>
      </c>
      <c r="V81" s="39">
        <v>119.65</v>
      </c>
      <c r="W81" s="39">
        <v>135.30799999999999</v>
      </c>
      <c r="X81" s="39">
        <v>133.84299999999999</v>
      </c>
      <c r="Y81" s="39">
        <v>134.40105300000002</v>
      </c>
      <c r="Z81" s="44">
        <v>153.90255903021912</v>
      </c>
      <c r="AA81" s="45">
        <v>149.60898876717496</v>
      </c>
      <c r="AB81" s="45">
        <v>157.90908399299437</v>
      </c>
      <c r="AC81" s="45">
        <v>166.30374079570873</v>
      </c>
      <c r="AD81" s="45">
        <v>114.8237710673545</v>
      </c>
      <c r="AE81" s="45">
        <v>181.27913564269008</v>
      </c>
      <c r="AF81" s="45">
        <v>110.53767642620629</v>
      </c>
      <c r="AG81" s="45">
        <v>148.89472361528397</v>
      </c>
      <c r="AH81" s="45">
        <v>160.30073669741449</v>
      </c>
      <c r="AI81" s="46">
        <v>150.0694838976309</v>
      </c>
    </row>
    <row r="82" spans="1:35">
      <c r="A82" s="22">
        <v>77</v>
      </c>
      <c r="B82" s="23">
        <v>74.688999999999993</v>
      </c>
      <c r="C82" s="24">
        <v>69.078999999999994</v>
      </c>
      <c r="D82" s="24">
        <v>72.16</v>
      </c>
      <c r="E82" s="24">
        <v>70.41</v>
      </c>
      <c r="F82" s="24">
        <v>91.783000000000001</v>
      </c>
      <c r="G82" s="25">
        <v>84.628204400000001</v>
      </c>
      <c r="H82" s="26">
        <v>95.544732533415967</v>
      </c>
      <c r="I82" s="26">
        <v>92.812962455298276</v>
      </c>
      <c r="J82" s="26">
        <v>97.134420461601849</v>
      </c>
      <c r="K82" s="26">
        <v>111.57686708964664</v>
      </c>
      <c r="L82" s="26">
        <v>103.29265902312744</v>
      </c>
      <c r="M82" s="26">
        <v>66.036354437085777</v>
      </c>
      <c r="N82" s="26">
        <v>103.5826022568625</v>
      </c>
      <c r="O82" s="26">
        <v>69.354726133938044</v>
      </c>
      <c r="P82" s="26">
        <v>91.489045684480743</v>
      </c>
      <c r="Q82" s="27">
        <v>110.27374961252644</v>
      </c>
      <c r="S82" s="28">
        <v>77</v>
      </c>
      <c r="T82" s="39">
        <v>85.075000000000003</v>
      </c>
      <c r="U82" s="39">
        <v>91.27</v>
      </c>
      <c r="V82" s="39">
        <v>92.162999999999997</v>
      </c>
      <c r="W82" s="39">
        <v>91.302000000000007</v>
      </c>
      <c r="X82" s="39">
        <v>111.852</v>
      </c>
      <c r="Y82" s="39">
        <v>116.10117299999999</v>
      </c>
      <c r="Z82" s="44">
        <v>128.42397482039487</v>
      </c>
      <c r="AA82" s="45">
        <v>147.2273705237194</v>
      </c>
      <c r="AB82" s="45">
        <v>143.28040097234495</v>
      </c>
      <c r="AC82" s="45">
        <v>151.39448534958026</v>
      </c>
      <c r="AD82" s="45">
        <v>159.61238694307676</v>
      </c>
      <c r="AE82" s="45">
        <v>110.31793680591772</v>
      </c>
      <c r="AF82" s="45">
        <v>174.34338234362818</v>
      </c>
      <c r="AG82" s="45">
        <v>106.41424710429544</v>
      </c>
      <c r="AH82" s="45">
        <v>143.47933110515359</v>
      </c>
      <c r="AI82" s="46">
        <v>154.61628528615816</v>
      </c>
    </row>
    <row r="83" spans="1:35">
      <c r="A83" s="22">
        <v>78</v>
      </c>
      <c r="B83" s="23">
        <v>79.138999999999996</v>
      </c>
      <c r="C83" s="24">
        <v>87.503</v>
      </c>
      <c r="D83" s="24">
        <v>81.665000000000006</v>
      </c>
      <c r="E83" s="24">
        <v>85.257999999999996</v>
      </c>
      <c r="F83" s="24">
        <v>80.977000000000004</v>
      </c>
      <c r="G83" s="25">
        <v>100.475689</v>
      </c>
      <c r="H83" s="26">
        <v>76.710329188752439</v>
      </c>
      <c r="I83" s="26">
        <v>86.813432539112185</v>
      </c>
      <c r="J83" s="26">
        <v>84.528593533187646</v>
      </c>
      <c r="K83" s="26">
        <v>88.665996664674722</v>
      </c>
      <c r="L83" s="26">
        <v>102.07558465488835</v>
      </c>
      <c r="M83" s="26">
        <v>94.701412971739643</v>
      </c>
      <c r="N83" s="26">
        <v>60.673720261445951</v>
      </c>
      <c r="O83" s="26">
        <v>95.369820523346263</v>
      </c>
      <c r="P83" s="26">
        <v>63.985794095276418</v>
      </c>
      <c r="Q83" s="27">
        <v>84.574091216221518</v>
      </c>
      <c r="S83" s="28">
        <v>78</v>
      </c>
      <c r="T83" s="39">
        <v>110.98099999999999</v>
      </c>
      <c r="U83" s="39">
        <v>115.449</v>
      </c>
      <c r="V83" s="39">
        <v>112.622</v>
      </c>
      <c r="W83" s="39">
        <v>124.624</v>
      </c>
      <c r="X83" s="39">
        <v>129.279</v>
      </c>
      <c r="Y83" s="39">
        <v>142.33237700000001</v>
      </c>
      <c r="Z83" s="44">
        <v>110.23214805544359</v>
      </c>
      <c r="AA83" s="45">
        <v>122.09247084733117</v>
      </c>
      <c r="AB83" s="45">
        <v>140.14822630102034</v>
      </c>
      <c r="AC83" s="45">
        <v>136.56131154728524</v>
      </c>
      <c r="AD83" s="45">
        <v>144.47035687677374</v>
      </c>
      <c r="AE83" s="45">
        <v>152.49282812790457</v>
      </c>
      <c r="AF83" s="45">
        <v>105.52021536354613</v>
      </c>
      <c r="AG83" s="45">
        <v>166.95078973589082</v>
      </c>
      <c r="AH83" s="45">
        <v>102.01484668911098</v>
      </c>
      <c r="AI83" s="46">
        <v>137.69590133140903</v>
      </c>
    </row>
    <row r="84" spans="1:35">
      <c r="A84" s="22">
        <v>79</v>
      </c>
      <c r="B84" s="23">
        <v>39.994</v>
      </c>
      <c r="C84" s="24">
        <v>56.698</v>
      </c>
      <c r="D84" s="24">
        <v>59.207000000000001</v>
      </c>
      <c r="E84" s="24">
        <v>54.35</v>
      </c>
      <c r="F84" s="24">
        <v>54.137999999999998</v>
      </c>
      <c r="G84" s="25">
        <v>49.576794399999997</v>
      </c>
      <c r="H84" s="26">
        <v>89.996766267255296</v>
      </c>
      <c r="I84" s="26">
        <v>68.896064348790077</v>
      </c>
      <c r="J84" s="26">
        <v>78.175698203254711</v>
      </c>
      <c r="K84" s="26">
        <v>76.313827628218618</v>
      </c>
      <c r="L84" s="26">
        <v>80.249578908052413</v>
      </c>
      <c r="M84" s="26">
        <v>92.611672629399578</v>
      </c>
      <c r="N84" s="26">
        <v>86.128791273519525</v>
      </c>
      <c r="O84" s="26">
        <v>55.311233820837934</v>
      </c>
      <c r="P84" s="26">
        <v>87.140102988761555</v>
      </c>
      <c r="Q84" s="27">
        <v>58.594836571117135</v>
      </c>
      <c r="S84" s="28">
        <v>79</v>
      </c>
      <c r="T84" s="39">
        <v>47.43</v>
      </c>
      <c r="U84" s="39">
        <v>64.049000000000007</v>
      </c>
      <c r="V84" s="39">
        <v>65.459999999999994</v>
      </c>
      <c r="W84" s="39">
        <v>69.135999999999996</v>
      </c>
      <c r="X84" s="39">
        <v>74.09</v>
      </c>
      <c r="Y84" s="39">
        <v>71.345596600000007</v>
      </c>
      <c r="Z84" s="44">
        <v>134.16028112455217</v>
      </c>
      <c r="AA84" s="45">
        <v>104.05952936259911</v>
      </c>
      <c r="AB84" s="45">
        <v>115.42468733999937</v>
      </c>
      <c r="AC84" s="45">
        <v>132.68353861956598</v>
      </c>
      <c r="AD84" s="45">
        <v>129.46744288518207</v>
      </c>
      <c r="AE84" s="45">
        <v>137.15112276888428</v>
      </c>
      <c r="AF84" s="45">
        <v>144.96033541728451</v>
      </c>
      <c r="AG84" s="45">
        <v>100.43830057835817</v>
      </c>
      <c r="AH84" s="45">
        <v>159.11139386942682</v>
      </c>
      <c r="AI84" s="46">
        <v>97.34438399545877</v>
      </c>
    </row>
    <row r="85" spans="1:35">
      <c r="A85" s="22">
        <v>80</v>
      </c>
      <c r="B85" s="23">
        <v>50.508000000000003</v>
      </c>
      <c r="C85" s="24">
        <v>60.57</v>
      </c>
      <c r="D85" s="24">
        <v>78.78</v>
      </c>
      <c r="E85" s="24">
        <v>78.411000000000001</v>
      </c>
      <c r="F85" s="24">
        <v>68.460999999999999</v>
      </c>
      <c r="G85" s="25">
        <v>77.12324430000001</v>
      </c>
      <c r="H85" s="26">
        <v>43.828215829631262</v>
      </c>
      <c r="I85" s="26">
        <v>79.804105531673926</v>
      </c>
      <c r="J85" s="26">
        <v>61.274682654261838</v>
      </c>
      <c r="K85" s="26">
        <v>69.728947003978618</v>
      </c>
      <c r="L85" s="26">
        <v>68.260046834899114</v>
      </c>
      <c r="M85" s="26">
        <v>71.977437211524702</v>
      </c>
      <c r="N85" s="26">
        <v>83.290955830157174</v>
      </c>
      <c r="O85" s="26">
        <v>77.665479907632971</v>
      </c>
      <c r="P85" s="26">
        <v>50.004666298518231</v>
      </c>
      <c r="Q85" s="27">
        <v>78.977535236450166</v>
      </c>
      <c r="S85" s="28">
        <v>80</v>
      </c>
      <c r="T85" s="39">
        <v>77.664000000000001</v>
      </c>
      <c r="U85" s="39">
        <v>81.495999999999995</v>
      </c>
      <c r="V85" s="39">
        <v>99.548000000000002</v>
      </c>
      <c r="W85" s="39">
        <v>109.062</v>
      </c>
      <c r="X85" s="39">
        <v>101.46599999999999</v>
      </c>
      <c r="Y85" s="39">
        <v>112.88632799999999</v>
      </c>
      <c r="Z85" s="44">
        <v>66.697922302891413</v>
      </c>
      <c r="AA85" s="45">
        <v>125.63666465724913</v>
      </c>
      <c r="AB85" s="45">
        <v>97.611704599172754</v>
      </c>
      <c r="AC85" s="45">
        <v>108.44940961938667</v>
      </c>
      <c r="AD85" s="45">
        <v>124.86345727239744</v>
      </c>
      <c r="AE85" s="45">
        <v>122.02550186099609</v>
      </c>
      <c r="AF85" s="45">
        <v>129.46464404724179</v>
      </c>
      <c r="AG85" s="45">
        <v>137.03934194130363</v>
      </c>
      <c r="AH85" s="45">
        <v>95.087334048096153</v>
      </c>
      <c r="AI85" s="46">
        <v>150.84651358310657</v>
      </c>
    </row>
    <row r="86" spans="1:35">
      <c r="A86" s="22">
        <v>81</v>
      </c>
      <c r="B86" s="23">
        <v>30.466000000000001</v>
      </c>
      <c r="C86" s="24">
        <v>33.523000000000003</v>
      </c>
      <c r="D86" s="24">
        <v>35.348999999999997</v>
      </c>
      <c r="E86" s="24">
        <v>49.21</v>
      </c>
      <c r="F86" s="24">
        <v>53.323</v>
      </c>
      <c r="G86" s="25">
        <v>37.2387303</v>
      </c>
      <c r="H86" s="26">
        <v>67.216178609446146</v>
      </c>
      <c r="I86" s="26">
        <v>38.32910872395103</v>
      </c>
      <c r="J86" s="26">
        <v>70.024028943623534</v>
      </c>
      <c r="K86" s="26">
        <v>53.940077710080374</v>
      </c>
      <c r="L86" s="26">
        <v>61.576511011141612</v>
      </c>
      <c r="M86" s="26">
        <v>60.464986025778678</v>
      </c>
      <c r="N86" s="26">
        <v>63.952203538413251</v>
      </c>
      <c r="O86" s="26">
        <v>74.223873999951948</v>
      </c>
      <c r="P86" s="26">
        <v>69.410688541065269</v>
      </c>
      <c r="Q86" s="27">
        <v>44.815507198835661</v>
      </c>
      <c r="S86" s="28">
        <v>81</v>
      </c>
      <c r="T86" s="39">
        <v>38.762999999999998</v>
      </c>
      <c r="U86" s="39">
        <v>37.438000000000002</v>
      </c>
      <c r="V86" s="39">
        <v>46.359000000000002</v>
      </c>
      <c r="W86" s="39">
        <v>65.662999999999997</v>
      </c>
      <c r="X86" s="39">
        <v>66.638999999999996</v>
      </c>
      <c r="Y86" s="39">
        <v>62.626229299999999</v>
      </c>
      <c r="Z86" s="44">
        <v>104.54827876253329</v>
      </c>
      <c r="AA86" s="45">
        <v>61.893216031806922</v>
      </c>
      <c r="AB86" s="45">
        <v>116.80988339963233</v>
      </c>
      <c r="AC86" s="45">
        <v>90.923349986498664</v>
      </c>
      <c r="AD86" s="45">
        <v>101.20211336641006</v>
      </c>
      <c r="AE86" s="45">
        <v>116.7254962279149</v>
      </c>
      <c r="AF86" s="45">
        <v>114.27136857687572</v>
      </c>
      <c r="AG86" s="45">
        <v>121.44350122753542</v>
      </c>
      <c r="AH86" s="45">
        <v>128.76120244638003</v>
      </c>
      <c r="AI86" s="46">
        <v>89.487017756098481</v>
      </c>
    </row>
    <row r="87" spans="1:35">
      <c r="A87" s="22">
        <v>82</v>
      </c>
      <c r="B87" s="23">
        <v>38.087000000000003</v>
      </c>
      <c r="C87" s="24">
        <v>34.063000000000002</v>
      </c>
      <c r="D87" s="24">
        <v>36.49</v>
      </c>
      <c r="E87" s="24">
        <v>40.56</v>
      </c>
      <c r="F87" s="24">
        <v>57.313000000000002</v>
      </c>
      <c r="G87" s="25">
        <v>57.944534699999998</v>
      </c>
      <c r="H87" s="26">
        <v>31.943221419671644</v>
      </c>
      <c r="I87" s="26">
        <v>57.880083038710836</v>
      </c>
      <c r="J87" s="26">
        <v>33.129162816864486</v>
      </c>
      <c r="K87" s="26">
        <v>60.745143031966215</v>
      </c>
      <c r="L87" s="26">
        <v>46.958735247552156</v>
      </c>
      <c r="M87" s="26">
        <v>53.792183729700511</v>
      </c>
      <c r="N87" s="26">
        <v>53.001901713615005</v>
      </c>
      <c r="O87" s="26">
        <v>56.245329052547945</v>
      </c>
      <c r="P87" s="26">
        <v>65.490646517350626</v>
      </c>
      <c r="Q87" s="27">
        <v>61.436878427646398</v>
      </c>
      <c r="S87" s="28">
        <v>82</v>
      </c>
      <c r="T87" s="39">
        <v>52.393999999999998</v>
      </c>
      <c r="U87" s="39">
        <v>52.151000000000003</v>
      </c>
      <c r="V87" s="39">
        <v>49.691000000000003</v>
      </c>
      <c r="W87" s="39">
        <v>57.676000000000002</v>
      </c>
      <c r="X87" s="39">
        <v>84.533000000000001</v>
      </c>
      <c r="Y87" s="39">
        <v>80.640628100000001</v>
      </c>
      <c r="Z87" s="44">
        <v>57.403641820127262</v>
      </c>
      <c r="AA87" s="45">
        <v>96.045169198998479</v>
      </c>
      <c r="AB87" s="45">
        <v>56.983737492992823</v>
      </c>
      <c r="AC87" s="45">
        <v>107.77331926846094</v>
      </c>
      <c r="AD87" s="45">
        <v>84.063247536878848</v>
      </c>
      <c r="AE87" s="45">
        <v>93.755202028085648</v>
      </c>
      <c r="AF87" s="45">
        <v>108.35107621811149</v>
      </c>
      <c r="AG87" s="45">
        <v>106.27801825864228</v>
      </c>
      <c r="AH87" s="45">
        <v>113.16087418643876</v>
      </c>
      <c r="AI87" s="46">
        <v>120.1990834669284</v>
      </c>
    </row>
    <row r="88" spans="1:35">
      <c r="A88" s="22">
        <v>83</v>
      </c>
      <c r="B88" s="23">
        <v>26.515000000000001</v>
      </c>
      <c r="C88" s="24">
        <v>36.686</v>
      </c>
      <c r="D88" s="24">
        <v>34.597000000000001</v>
      </c>
      <c r="E88" s="24">
        <v>30.170999999999999</v>
      </c>
      <c r="F88" s="24">
        <v>36.762999999999998</v>
      </c>
      <c r="G88" s="25">
        <v>56.201580199999995</v>
      </c>
      <c r="H88" s="26">
        <v>48.842762183251175</v>
      </c>
      <c r="I88" s="26">
        <v>27.042377814418494</v>
      </c>
      <c r="J88" s="26">
        <v>49.206472613569787</v>
      </c>
      <c r="K88" s="26">
        <v>28.280077086607847</v>
      </c>
      <c r="L88" s="26">
        <v>52.060747509418178</v>
      </c>
      <c r="M88" s="26">
        <v>40.401465316087027</v>
      </c>
      <c r="N88" s="26">
        <v>46.458296504878327</v>
      </c>
      <c r="O88" s="26">
        <v>45.94661143893714</v>
      </c>
      <c r="P88" s="26">
        <v>48.935313888087947</v>
      </c>
      <c r="Q88" s="27">
        <v>57.180293443196994</v>
      </c>
      <c r="S88" s="28">
        <v>83</v>
      </c>
      <c r="T88" s="39">
        <v>49.969000000000001</v>
      </c>
      <c r="U88" s="39">
        <v>45.917999999999999</v>
      </c>
      <c r="V88" s="39">
        <v>54.466999999999999</v>
      </c>
      <c r="W88" s="39">
        <v>49.201000000000001</v>
      </c>
      <c r="X88" s="39">
        <v>60.198999999999998</v>
      </c>
      <c r="Y88" s="39">
        <v>75.756935999999996</v>
      </c>
      <c r="Z88" s="44">
        <v>73.070355145668259</v>
      </c>
      <c r="AA88" s="45">
        <v>52.147966702131782</v>
      </c>
      <c r="AB88" s="45">
        <v>87.468947095128001</v>
      </c>
      <c r="AC88" s="45">
        <v>52.021210834381847</v>
      </c>
      <c r="AD88" s="45">
        <v>98.619662806929867</v>
      </c>
      <c r="AE88" s="45">
        <v>77.099853959536688</v>
      </c>
      <c r="AF88" s="45">
        <v>86.183167925796411</v>
      </c>
      <c r="AG88" s="45">
        <v>99.819037355085442</v>
      </c>
      <c r="AH88" s="45">
        <v>98.118482471495696</v>
      </c>
      <c r="AI88" s="46">
        <v>104.69014678060792</v>
      </c>
    </row>
    <row r="89" spans="1:35">
      <c r="A89" s="22">
        <v>84</v>
      </c>
      <c r="B89" s="23">
        <v>29.765000000000001</v>
      </c>
      <c r="C89" s="24">
        <v>29.242999999999999</v>
      </c>
      <c r="D89" s="24">
        <v>37.055999999999997</v>
      </c>
      <c r="E89" s="24">
        <v>35.743000000000002</v>
      </c>
      <c r="F89" s="24">
        <v>36.389000000000003</v>
      </c>
      <c r="G89" s="25">
        <v>38.099333200000004</v>
      </c>
      <c r="H89" s="26">
        <v>46.470680992400304</v>
      </c>
      <c r="I89" s="26">
        <v>40.582700345218548</v>
      </c>
      <c r="J89" s="26">
        <v>22.575474081787529</v>
      </c>
      <c r="K89" s="26">
        <v>41.267531417711197</v>
      </c>
      <c r="L89" s="26">
        <v>23.823518962199746</v>
      </c>
      <c r="M89" s="26">
        <v>44.047509903547208</v>
      </c>
      <c r="N89" s="26">
        <v>34.329865774228345</v>
      </c>
      <c r="O89" s="26">
        <v>39.64154180866614</v>
      </c>
      <c r="P89" s="26">
        <v>39.364332930253823</v>
      </c>
      <c r="Q89" s="27">
        <v>42.090627934689067</v>
      </c>
      <c r="S89" s="28">
        <v>84</v>
      </c>
      <c r="T89" s="39">
        <v>41.854999999999997</v>
      </c>
      <c r="U89" s="39">
        <v>55.155000000000001</v>
      </c>
      <c r="V89" s="39">
        <v>52.779000000000003</v>
      </c>
      <c r="W89" s="39">
        <v>55.83</v>
      </c>
      <c r="X89" s="39">
        <v>59.243000000000002</v>
      </c>
      <c r="Y89" s="39">
        <v>60.191145400000003</v>
      </c>
      <c r="Z89" s="44">
        <v>67.774811807075238</v>
      </c>
      <c r="AA89" s="45">
        <v>65.561586455917663</v>
      </c>
      <c r="AB89" s="45">
        <v>46.921642871867725</v>
      </c>
      <c r="AC89" s="45">
        <v>78.91937727549147</v>
      </c>
      <c r="AD89" s="45">
        <v>47.062117873334749</v>
      </c>
      <c r="AE89" s="45">
        <v>89.450773395235331</v>
      </c>
      <c r="AF89" s="45">
        <v>70.110948188116069</v>
      </c>
      <c r="AG89" s="45">
        <v>78.566228674888507</v>
      </c>
      <c r="AH89" s="45">
        <v>91.21754468448988</v>
      </c>
      <c r="AI89" s="46">
        <v>89.874943842793897</v>
      </c>
    </row>
    <row r="90" spans="1:35">
      <c r="A90" s="22">
        <v>85</v>
      </c>
      <c r="B90" s="23">
        <v>31.317</v>
      </c>
      <c r="C90" s="24">
        <v>25.562000000000001</v>
      </c>
      <c r="D90" s="24">
        <v>30.914999999999999</v>
      </c>
      <c r="E90" s="24">
        <v>31.919</v>
      </c>
      <c r="F90" s="24">
        <v>33.340000000000003</v>
      </c>
      <c r="G90" s="25">
        <v>30.3932763</v>
      </c>
      <c r="H90" s="26">
        <v>30.843297670128141</v>
      </c>
      <c r="I90" s="26">
        <v>37.826184604049715</v>
      </c>
      <c r="J90" s="26">
        <v>33.20908910691427</v>
      </c>
      <c r="K90" s="26">
        <v>18.569069452937757</v>
      </c>
      <c r="L90" s="26">
        <v>34.114254215956613</v>
      </c>
      <c r="M90" s="26">
        <v>19.790027792992269</v>
      </c>
      <c r="N90" s="26">
        <v>36.766276666895415</v>
      </c>
      <c r="O90" s="26">
        <v>28.789173018228716</v>
      </c>
      <c r="P90" s="26">
        <v>33.394838459147621</v>
      </c>
      <c r="Q90" s="27">
        <v>33.307973761798721</v>
      </c>
      <c r="S90" s="28">
        <v>85</v>
      </c>
      <c r="T90" s="39">
        <v>44.073</v>
      </c>
      <c r="U90" s="39">
        <v>40.719000000000001</v>
      </c>
      <c r="V90" s="39">
        <v>47.04</v>
      </c>
      <c r="W90" s="39">
        <v>53.006999999999998</v>
      </c>
      <c r="X90" s="39">
        <v>50.201999999999998</v>
      </c>
      <c r="Y90" s="39">
        <v>53.118524400000005</v>
      </c>
      <c r="Z90" s="44">
        <v>53.094049999747384</v>
      </c>
      <c r="AA90" s="45">
        <v>59.981038239511435</v>
      </c>
      <c r="AB90" s="45">
        <v>58.208657900058512</v>
      </c>
      <c r="AC90" s="45">
        <v>41.789301559477579</v>
      </c>
      <c r="AD90" s="45">
        <v>70.500437580849933</v>
      </c>
      <c r="AE90" s="45">
        <v>42.165720632179998</v>
      </c>
      <c r="AF90" s="45">
        <v>80.376921518165304</v>
      </c>
      <c r="AG90" s="45">
        <v>63.176756635603503</v>
      </c>
      <c r="AH90" s="45">
        <v>70.990083134357562</v>
      </c>
      <c r="AI90" s="46">
        <v>82.641378484164804</v>
      </c>
    </row>
    <row r="91" spans="1:35">
      <c r="A91" s="22">
        <v>86</v>
      </c>
      <c r="B91" s="23">
        <v>18.07</v>
      </c>
      <c r="C91" s="24">
        <v>21.321999999999999</v>
      </c>
      <c r="D91" s="24">
        <v>22.942</v>
      </c>
      <c r="E91" s="24">
        <v>20.222000000000001</v>
      </c>
      <c r="F91" s="24">
        <v>26.966999999999999</v>
      </c>
      <c r="G91" s="25">
        <v>23.678724600000002</v>
      </c>
      <c r="H91" s="26">
        <v>24.041576073673454</v>
      </c>
      <c r="I91" s="26">
        <v>24.547483296055166</v>
      </c>
      <c r="J91" s="26">
        <v>30.284605653543903</v>
      </c>
      <c r="K91" s="26">
        <v>26.742052156850807</v>
      </c>
      <c r="L91" s="26">
        <v>15.037098249046172</v>
      </c>
      <c r="M91" s="26">
        <v>27.776410443436944</v>
      </c>
      <c r="N91" s="26">
        <v>16.200308954473829</v>
      </c>
      <c r="O91" s="26">
        <v>30.254911335560969</v>
      </c>
      <c r="P91" s="26">
        <v>23.811114660478012</v>
      </c>
      <c r="Q91" s="27">
        <v>27.756923476221637</v>
      </c>
      <c r="S91" s="28">
        <v>86</v>
      </c>
      <c r="T91" s="39">
        <v>30.251000000000001</v>
      </c>
      <c r="U91" s="39">
        <v>32.326999999999998</v>
      </c>
      <c r="V91" s="39">
        <v>34.850999999999999</v>
      </c>
      <c r="W91" s="39">
        <v>36.106000000000002</v>
      </c>
      <c r="X91" s="39">
        <v>42.424999999999997</v>
      </c>
      <c r="Y91" s="39">
        <v>43.134278599999995</v>
      </c>
      <c r="Z91" s="44">
        <v>46.139077491170042</v>
      </c>
      <c r="AA91" s="45">
        <v>46.290238251768194</v>
      </c>
      <c r="AB91" s="45">
        <v>52.484653954004322</v>
      </c>
      <c r="AC91" s="45">
        <v>51.113584754797031</v>
      </c>
      <c r="AD91" s="45">
        <v>36.821481781636507</v>
      </c>
      <c r="AE91" s="45">
        <v>62.326638457232761</v>
      </c>
      <c r="AF91" s="45">
        <v>37.399281150812932</v>
      </c>
      <c r="AG91" s="45">
        <v>71.518255410226956</v>
      </c>
      <c r="AH91" s="45">
        <v>56.387899034990184</v>
      </c>
      <c r="AI91" s="46">
        <v>63.552369281125124</v>
      </c>
    </row>
    <row r="92" spans="1:35">
      <c r="A92" s="22">
        <v>87</v>
      </c>
      <c r="B92" s="23">
        <v>17.329999999999998</v>
      </c>
      <c r="C92" s="24">
        <v>17.151</v>
      </c>
      <c r="D92" s="24">
        <v>14.427</v>
      </c>
      <c r="E92" s="24">
        <v>17.353999999999999</v>
      </c>
      <c r="F92" s="24">
        <v>19.169</v>
      </c>
      <c r="G92" s="25">
        <v>21.4212065</v>
      </c>
      <c r="H92" s="26">
        <v>18.258077344671012</v>
      </c>
      <c r="I92" s="26">
        <v>18.665883675871907</v>
      </c>
      <c r="J92" s="26">
        <v>19.186344105332306</v>
      </c>
      <c r="K92" s="26">
        <v>23.824335681665495</v>
      </c>
      <c r="L92" s="26">
        <v>21.170167589210841</v>
      </c>
      <c r="M92" s="26">
        <v>11.976896556022636</v>
      </c>
      <c r="N92" s="26">
        <v>22.257281805064185</v>
      </c>
      <c r="O92" s="26">
        <v>13.057441436471862</v>
      </c>
      <c r="P92" s="26">
        <v>24.524219648962333</v>
      </c>
      <c r="Q92" s="27">
        <v>19.407601815201613</v>
      </c>
      <c r="S92" s="28">
        <v>87</v>
      </c>
      <c r="T92" s="39">
        <v>28.759</v>
      </c>
      <c r="U92" s="39">
        <v>28.673999999999999</v>
      </c>
      <c r="V92" s="39">
        <v>26.856999999999999</v>
      </c>
      <c r="W92" s="39">
        <v>26.65</v>
      </c>
      <c r="X92" s="39">
        <v>35.154000000000003</v>
      </c>
      <c r="Y92" s="39">
        <v>35.749440199999995</v>
      </c>
      <c r="Z92" s="44">
        <v>36.828389197791246</v>
      </c>
      <c r="AA92" s="45">
        <v>39.560618893643216</v>
      </c>
      <c r="AB92" s="45">
        <v>39.853348315361679</v>
      </c>
      <c r="AC92" s="45">
        <v>45.366777695515076</v>
      </c>
      <c r="AD92" s="45">
        <v>44.352975051538571</v>
      </c>
      <c r="AE92" s="45">
        <v>32.071606418411989</v>
      </c>
      <c r="AF92" s="45">
        <v>54.487703429593012</v>
      </c>
      <c r="AG92" s="45">
        <v>32.813123034492136</v>
      </c>
      <c r="AH92" s="45">
        <v>62.967488080098512</v>
      </c>
      <c r="AI92" s="46">
        <v>49.814704293377147</v>
      </c>
    </row>
    <row r="93" spans="1:35">
      <c r="A93" s="22">
        <v>88</v>
      </c>
      <c r="B93" s="23">
        <v>11.33</v>
      </c>
      <c r="C93" s="24">
        <v>13.923999999999999</v>
      </c>
      <c r="D93" s="24">
        <v>13.502000000000001</v>
      </c>
      <c r="E93" s="24">
        <v>12.656000000000001</v>
      </c>
      <c r="F93" s="24">
        <v>14.964</v>
      </c>
      <c r="G93" s="25">
        <v>16.707090600000001</v>
      </c>
      <c r="H93" s="26">
        <v>16.061106949128597</v>
      </c>
      <c r="I93" s="26">
        <v>13.795737883155217</v>
      </c>
      <c r="J93" s="26">
        <v>14.209990688528178</v>
      </c>
      <c r="K93" s="26">
        <v>14.712745017519964</v>
      </c>
      <c r="L93" s="26">
        <v>18.398529622505354</v>
      </c>
      <c r="M93" s="26">
        <v>16.460975591854545</v>
      </c>
      <c r="N93" s="26">
        <v>9.3756903485276535</v>
      </c>
      <c r="O93" s="26">
        <v>17.537618805982504</v>
      </c>
      <c r="P93" s="26">
        <v>10.354072410448708</v>
      </c>
      <c r="Q93" s="27">
        <v>19.566855451704381</v>
      </c>
      <c r="S93" s="28">
        <v>88</v>
      </c>
      <c r="T93" s="39">
        <v>23.757000000000001</v>
      </c>
      <c r="U93" s="39">
        <v>22.69</v>
      </c>
      <c r="V93" s="39">
        <v>17.050999999999998</v>
      </c>
      <c r="W93" s="39">
        <v>21.606999999999999</v>
      </c>
      <c r="X93" s="39">
        <v>24.535</v>
      </c>
      <c r="Y93" s="39">
        <v>28.2510552</v>
      </c>
      <c r="Z93" s="44">
        <v>29.950847275558949</v>
      </c>
      <c r="AA93" s="45">
        <v>31.002428800149751</v>
      </c>
      <c r="AB93" s="45">
        <v>33.457113824083294</v>
      </c>
      <c r="AC93" s="45">
        <v>33.856646201851412</v>
      </c>
      <c r="AD93" s="45">
        <v>38.709188055900654</v>
      </c>
      <c r="AE93" s="45">
        <v>38.005028318687913</v>
      </c>
      <c r="AF93" s="45">
        <v>27.59618805413616</v>
      </c>
      <c r="AG93" s="45">
        <v>47.074364811555633</v>
      </c>
      <c r="AH93" s="45">
        <v>28.460357144663167</v>
      </c>
      <c r="AI93" s="46">
        <v>54.823511433516337</v>
      </c>
    </row>
    <row r="94" spans="1:35">
      <c r="A94" s="22">
        <v>89</v>
      </c>
      <c r="B94" s="23">
        <v>8.0739999999999998</v>
      </c>
      <c r="C94" s="24">
        <v>9.2620000000000005</v>
      </c>
      <c r="D94" s="24">
        <v>7.9390000000000001</v>
      </c>
      <c r="E94" s="24">
        <v>10.358000000000001</v>
      </c>
      <c r="F94" s="24">
        <v>10.78</v>
      </c>
      <c r="G94" s="25">
        <v>11.1297912</v>
      </c>
      <c r="H94" s="26">
        <v>12.147208295151668</v>
      </c>
      <c r="I94" s="26">
        <v>11.779498840773828</v>
      </c>
      <c r="J94" s="26">
        <v>10.203583370568706</v>
      </c>
      <c r="K94" s="26">
        <v>10.596037666289364</v>
      </c>
      <c r="L94" s="26">
        <v>11.057966591746831</v>
      </c>
      <c r="M94" s="26">
        <v>13.934479160770083</v>
      </c>
      <c r="N94" s="26">
        <v>12.561466550028259</v>
      </c>
      <c r="O94" s="26">
        <v>7.207157535518693</v>
      </c>
      <c r="P94" s="26">
        <v>13.577194195854293</v>
      </c>
      <c r="Q94" s="27">
        <v>8.071152350906365</v>
      </c>
      <c r="S94" s="28">
        <v>89</v>
      </c>
      <c r="T94" s="39">
        <v>15.359</v>
      </c>
      <c r="U94" s="39">
        <v>15.972</v>
      </c>
      <c r="V94" s="39">
        <v>17.902999999999999</v>
      </c>
      <c r="W94" s="39">
        <v>17.431999999999999</v>
      </c>
      <c r="X94" s="39">
        <v>18.059999999999999</v>
      </c>
      <c r="Y94" s="39">
        <v>18.838666799999999</v>
      </c>
      <c r="Z94" s="44">
        <v>23.18187387526007</v>
      </c>
      <c r="AA94" s="45">
        <v>24.709490854037512</v>
      </c>
      <c r="AB94" s="45">
        <v>25.711136808324408</v>
      </c>
      <c r="AC94" s="45">
        <v>27.888002343503221</v>
      </c>
      <c r="AD94" s="45">
        <v>28.360316184270207</v>
      </c>
      <c r="AE94" s="45">
        <v>32.580403480328926</v>
      </c>
      <c r="AF94" s="45">
        <v>32.138194817264505</v>
      </c>
      <c r="AG94" s="45">
        <v>23.442688129497395</v>
      </c>
      <c r="AH94" s="45">
        <v>40.166370231683011</v>
      </c>
      <c r="AI94" s="46">
        <v>24.38833366522249</v>
      </c>
    </row>
    <row r="95" spans="1:35">
      <c r="A95" s="22">
        <v>90</v>
      </c>
      <c r="B95" s="23">
        <v>5.7389999999999999</v>
      </c>
      <c r="C95" s="24">
        <v>8.3030000000000008</v>
      </c>
      <c r="D95" s="24">
        <v>10.225</v>
      </c>
      <c r="E95" s="24">
        <v>11.068</v>
      </c>
      <c r="F95" s="24">
        <v>11.856</v>
      </c>
      <c r="G95" s="25">
        <v>15.2278348</v>
      </c>
      <c r="H95" s="26">
        <v>7.8241027749643077</v>
      </c>
      <c r="I95" s="26">
        <v>8.6232560570510426</v>
      </c>
      <c r="J95" s="26">
        <v>8.4417090392175904</v>
      </c>
      <c r="K95" s="26">
        <v>7.3795909835896412</v>
      </c>
      <c r="L95" s="26">
        <v>7.7316424986677923</v>
      </c>
      <c r="M95" s="26">
        <v>8.1382321888516724</v>
      </c>
      <c r="N95" s="26">
        <v>10.342223846918667</v>
      </c>
      <c r="O95" s="26">
        <v>9.3997336125563162</v>
      </c>
      <c r="P95" s="26">
        <v>5.4359998244573822</v>
      </c>
      <c r="Q95" s="27">
        <v>10.319490122705778</v>
      </c>
      <c r="S95" s="28">
        <v>90</v>
      </c>
      <c r="T95" s="39">
        <v>17.279</v>
      </c>
      <c r="U95" s="39">
        <v>17.960999999999999</v>
      </c>
      <c r="V95" s="39">
        <v>21.876999999999999</v>
      </c>
      <c r="W95" s="39">
        <v>20.024000000000001</v>
      </c>
      <c r="X95" s="39">
        <v>16.981000000000002</v>
      </c>
      <c r="Y95" s="39">
        <v>24.965047200000001</v>
      </c>
      <c r="Z95" s="44">
        <v>15.110696737152823</v>
      </c>
      <c r="AA95" s="45">
        <v>18.707809606216028</v>
      </c>
      <c r="AB95" s="45">
        <v>20.058463381096526</v>
      </c>
      <c r="AC95" s="45">
        <v>20.991182268822545</v>
      </c>
      <c r="AD95" s="45">
        <v>22.894958597010756</v>
      </c>
      <c r="AE95" s="45">
        <v>23.408204146811769</v>
      </c>
      <c r="AF95" s="45">
        <v>27.033657721448613</v>
      </c>
      <c r="AG95" s="45">
        <v>26.803547791739405</v>
      </c>
      <c r="AH95" s="45">
        <v>19.648716943588891</v>
      </c>
      <c r="AI95" s="46">
        <v>33.828379297320694</v>
      </c>
    </row>
    <row r="96" spans="1:35">
      <c r="A96" s="22">
        <v>91</v>
      </c>
      <c r="B96" s="23">
        <v>6.3760000000000003</v>
      </c>
      <c r="C96" s="24">
        <v>4.5060000000000002</v>
      </c>
      <c r="D96" s="24">
        <v>6.3380000000000001</v>
      </c>
      <c r="E96" s="24">
        <v>5.3449999999999998</v>
      </c>
      <c r="F96" s="24">
        <v>5.1870000000000003</v>
      </c>
      <c r="G96" s="25">
        <v>5.8041469699999997</v>
      </c>
      <c r="H96" s="26">
        <v>10.309260224383518</v>
      </c>
      <c r="I96" s="26">
        <v>5.3557098945337707</v>
      </c>
      <c r="J96" s="26">
        <v>5.9660229464853272</v>
      </c>
      <c r="K96" s="26">
        <v>5.9009271381695783</v>
      </c>
      <c r="L96" s="26">
        <v>5.2101495312643031</v>
      </c>
      <c r="M96" s="26">
        <v>5.5115757006362172</v>
      </c>
      <c r="N96" s="26">
        <v>5.8566677694404579</v>
      </c>
      <c r="O96" s="26">
        <v>7.5113209401595311</v>
      </c>
      <c r="P96" s="26">
        <v>6.8876449196590119</v>
      </c>
      <c r="Q96" s="27">
        <v>4.0175720106725423</v>
      </c>
      <c r="S96" s="28">
        <v>91</v>
      </c>
      <c r="T96" s="39">
        <v>8.7409999999999997</v>
      </c>
      <c r="U96" s="39">
        <v>7.0359999999999996</v>
      </c>
      <c r="V96" s="39">
        <v>8.5730000000000004</v>
      </c>
      <c r="W96" s="39">
        <v>10.712</v>
      </c>
      <c r="X96" s="39">
        <v>8.3379999999999992</v>
      </c>
      <c r="Y96" s="39">
        <v>10.0371799</v>
      </c>
      <c r="Z96" s="44">
        <v>19.519286346044414</v>
      </c>
      <c r="AA96" s="45">
        <v>11.895984582481489</v>
      </c>
      <c r="AB96" s="45">
        <v>14.82619894181971</v>
      </c>
      <c r="AC96" s="45">
        <v>15.999472091152848</v>
      </c>
      <c r="AD96" s="45">
        <v>16.848431682140809</v>
      </c>
      <c r="AE96" s="45">
        <v>18.488160241513061</v>
      </c>
      <c r="AF96" s="45">
        <v>19.015278820770359</v>
      </c>
      <c r="AG96" s="45">
        <v>22.087215464006309</v>
      </c>
      <c r="AH96" s="45">
        <v>22.021842307267587</v>
      </c>
      <c r="AI96" s="46">
        <v>16.231070397376353</v>
      </c>
    </row>
    <row r="97" spans="1:35">
      <c r="A97" s="22">
        <v>92</v>
      </c>
      <c r="B97" s="23">
        <v>5.726</v>
      </c>
      <c r="C97" s="24">
        <v>5.9290000000000003</v>
      </c>
      <c r="D97" s="24">
        <v>5.4909999999999997</v>
      </c>
      <c r="E97" s="24">
        <v>7.5270000000000001</v>
      </c>
      <c r="F97" s="24">
        <v>5.5380000000000003</v>
      </c>
      <c r="G97" s="25">
        <v>6.5203654699999998</v>
      </c>
      <c r="H97" s="26">
        <v>3.7746438192314891</v>
      </c>
      <c r="I97" s="26">
        <v>6.7883296172318381</v>
      </c>
      <c r="J97" s="26">
        <v>3.5691168345164161</v>
      </c>
      <c r="K97" s="26">
        <v>4.0221308571572516</v>
      </c>
      <c r="L97" s="26">
        <v>4.0229680799808536</v>
      </c>
      <c r="M97" s="26">
        <v>3.5905983019751275</v>
      </c>
      <c r="N97" s="26">
        <v>3.8388348582577692</v>
      </c>
      <c r="O97" s="26">
        <v>4.1212187729595433</v>
      </c>
      <c r="P97" s="26">
        <v>5.3381896423674018</v>
      </c>
      <c r="Q97" s="27">
        <v>4.9420663248776506</v>
      </c>
      <c r="S97" s="28">
        <v>92</v>
      </c>
      <c r="T97" s="39">
        <v>10.362</v>
      </c>
      <c r="U97" s="39">
        <v>9.3719999999999999</v>
      </c>
      <c r="V97" s="39">
        <v>7.7460000000000004</v>
      </c>
      <c r="W97" s="39">
        <v>12.456</v>
      </c>
      <c r="X97" s="39">
        <v>10.86</v>
      </c>
      <c r="Y97" s="39">
        <v>11.9685413</v>
      </c>
      <c r="Z97" s="44">
        <v>7.6403647074233456</v>
      </c>
      <c r="AA97" s="45">
        <v>14.973403865756413</v>
      </c>
      <c r="AB97" s="45">
        <v>9.193979945016018</v>
      </c>
      <c r="AC97" s="45">
        <v>11.541867718161646</v>
      </c>
      <c r="AD97" s="45">
        <v>12.542831644631388</v>
      </c>
      <c r="AE97" s="45">
        <v>13.298340859446613</v>
      </c>
      <c r="AF97" s="45">
        <v>14.689975475531361</v>
      </c>
      <c r="AG97" s="45">
        <v>15.206484708649842</v>
      </c>
      <c r="AH97" s="45">
        <v>17.773731623407048</v>
      </c>
      <c r="AI97" s="46">
        <v>17.82866463723154</v>
      </c>
    </row>
    <row r="98" spans="1:35">
      <c r="A98" s="22">
        <v>93</v>
      </c>
      <c r="B98" s="23">
        <v>4.1779999999999999</v>
      </c>
      <c r="C98" s="24">
        <v>4.468</v>
      </c>
      <c r="D98" s="24">
        <v>3.9590000000000001</v>
      </c>
      <c r="E98" s="24">
        <v>4.9279999999999999</v>
      </c>
      <c r="F98" s="24">
        <v>5.8079999999999998</v>
      </c>
      <c r="G98" s="25">
        <v>6.3984696999999997</v>
      </c>
      <c r="H98" s="26">
        <v>4.0583507797249183</v>
      </c>
      <c r="I98" s="26">
        <v>2.3825345890390048</v>
      </c>
      <c r="J98" s="26">
        <v>4.3429916417640886</v>
      </c>
      <c r="K98" s="26">
        <v>2.3133316071445971</v>
      </c>
      <c r="L98" s="26">
        <v>2.6398718272866892</v>
      </c>
      <c r="M98" s="26">
        <v>2.6725804184666977</v>
      </c>
      <c r="N98" s="26">
        <v>2.4138405241315435</v>
      </c>
      <c r="O98" s="26">
        <v>2.6104680639796536</v>
      </c>
      <c r="P98" s="26">
        <v>2.8336729641548679</v>
      </c>
      <c r="Q98" s="27">
        <v>3.7098709808360959</v>
      </c>
      <c r="S98" s="28">
        <v>93</v>
      </c>
      <c r="T98" s="39">
        <v>9.7379999999999995</v>
      </c>
      <c r="U98" s="39">
        <v>10.282</v>
      </c>
      <c r="V98" s="39">
        <v>10.242000000000001</v>
      </c>
      <c r="W98" s="39">
        <v>10.057</v>
      </c>
      <c r="X98" s="39">
        <v>11.714</v>
      </c>
      <c r="Y98" s="39">
        <v>11.444762500000001</v>
      </c>
      <c r="Z98" s="44">
        <v>8.8500232681327873</v>
      </c>
      <c r="AA98" s="45">
        <v>5.6987969333504376</v>
      </c>
      <c r="AB98" s="45">
        <v>11.26240832733548</v>
      </c>
      <c r="AC98" s="45">
        <v>6.9716687499641559</v>
      </c>
      <c r="AD98" s="45">
        <v>8.8209911354113597</v>
      </c>
      <c r="AE98" s="45">
        <v>9.6590672738193035</v>
      </c>
      <c r="AF98" s="45">
        <v>10.317326640347876</v>
      </c>
      <c r="AG98" s="45">
        <v>11.479346903970184</v>
      </c>
      <c r="AH98" s="45">
        <v>11.966072697139019</v>
      </c>
      <c r="AI98" s="46">
        <v>14.080960166331113</v>
      </c>
    </row>
    <row r="99" spans="1:35">
      <c r="A99" s="22">
        <v>94</v>
      </c>
      <c r="B99" s="23">
        <v>4.7910000000000004</v>
      </c>
      <c r="C99" s="24">
        <v>3.4449999999999998</v>
      </c>
      <c r="D99" s="24">
        <v>3.95</v>
      </c>
      <c r="E99" s="24">
        <v>3.9750000000000001</v>
      </c>
      <c r="F99" s="24">
        <v>2.3860000000000001</v>
      </c>
      <c r="G99" s="25">
        <v>4.3536174000000001</v>
      </c>
      <c r="H99" s="26">
        <v>3.7955438499230172</v>
      </c>
      <c r="I99" s="26">
        <v>2.4457981582278716</v>
      </c>
      <c r="J99" s="26">
        <v>1.4578743939149397</v>
      </c>
      <c r="K99" s="26">
        <v>2.6966855834780263</v>
      </c>
      <c r="L99" s="26">
        <v>1.4568104221837497</v>
      </c>
      <c r="M99" s="26">
        <v>1.6851833223658914</v>
      </c>
      <c r="N99" s="26">
        <v>1.7289150523553756</v>
      </c>
      <c r="O99" s="26">
        <v>1.5816855951180446</v>
      </c>
      <c r="P99" s="26">
        <v>1.7318049762931365</v>
      </c>
      <c r="Q99" s="27">
        <v>1.90243192621366</v>
      </c>
      <c r="S99" s="28">
        <v>94</v>
      </c>
      <c r="T99" s="39">
        <v>8.3149999999999995</v>
      </c>
      <c r="U99" s="39">
        <v>7.67</v>
      </c>
      <c r="V99" s="39">
        <v>7.843</v>
      </c>
      <c r="W99" s="39">
        <v>8.9670000000000005</v>
      </c>
      <c r="X99" s="39">
        <v>10.231</v>
      </c>
      <c r="Y99" s="39">
        <v>5.9465653300000003</v>
      </c>
      <c r="Z99" s="44">
        <v>8.2006434602994691</v>
      </c>
      <c r="AA99" s="45">
        <v>6.403407118717964</v>
      </c>
      <c r="AB99" s="45">
        <v>4.1622846522709818</v>
      </c>
      <c r="AC99" s="45">
        <v>8.3008823170580452</v>
      </c>
      <c r="AD99" s="45">
        <v>5.1837307503591381</v>
      </c>
      <c r="AE99" s="45">
        <v>6.6146913399482825</v>
      </c>
      <c r="AF99" s="45">
        <v>7.3035584346142315</v>
      </c>
      <c r="AG99" s="45">
        <v>7.8642047040872614</v>
      </c>
      <c r="AH99" s="45">
        <v>8.8181834874204394</v>
      </c>
      <c r="AI99" s="46">
        <v>9.2614392815332511</v>
      </c>
    </row>
    <row r="100" spans="1:35">
      <c r="A100" s="22">
        <v>95</v>
      </c>
      <c r="B100" s="23">
        <v>3.4409999999999998</v>
      </c>
      <c r="C100" s="24">
        <v>3.234</v>
      </c>
      <c r="D100" s="24">
        <v>3.92</v>
      </c>
      <c r="E100" s="24">
        <v>3.532</v>
      </c>
      <c r="F100" s="24">
        <v>3.3149999999999999</v>
      </c>
      <c r="G100" s="25">
        <v>4.4573395700000003</v>
      </c>
      <c r="H100" s="26">
        <v>2.449582822844516</v>
      </c>
      <c r="I100" s="26">
        <v>2.1741921972665108</v>
      </c>
      <c r="J100" s="26">
        <v>1.4253229608172964</v>
      </c>
      <c r="K100" s="26">
        <v>0.86374562429917867</v>
      </c>
      <c r="L100" s="26">
        <v>1.6232662261145039</v>
      </c>
      <c r="M100" s="26">
        <v>0.89041363153020914</v>
      </c>
      <c r="N100" s="26">
        <v>1.0454878478182115</v>
      </c>
      <c r="O100" s="26">
        <v>1.0881362104624297</v>
      </c>
      <c r="P100" s="26">
        <v>1.0093338002985313</v>
      </c>
      <c r="Q100" s="27">
        <v>1.1199475229609055</v>
      </c>
      <c r="S100" s="28">
        <v>95</v>
      </c>
      <c r="T100" s="39">
        <v>4.8330000000000002</v>
      </c>
      <c r="U100" s="39">
        <v>5.3630000000000004</v>
      </c>
      <c r="V100" s="39">
        <v>8.0950000000000006</v>
      </c>
      <c r="W100" s="39">
        <v>7.524</v>
      </c>
      <c r="X100" s="39">
        <v>7.64</v>
      </c>
      <c r="Y100" s="39">
        <v>6.1575327</v>
      </c>
      <c r="Z100" s="44">
        <v>4.1180472392395089</v>
      </c>
      <c r="AA100" s="45">
        <v>5.7413382729141187</v>
      </c>
      <c r="AB100" s="45">
        <v>4.5305396840050234</v>
      </c>
      <c r="AC100" s="45">
        <v>2.9749883102415149</v>
      </c>
      <c r="AD100" s="45">
        <v>5.9915680568005385</v>
      </c>
      <c r="AE100" s="45">
        <v>3.7772537180196362</v>
      </c>
      <c r="AF100" s="45">
        <v>4.8648357836344012</v>
      </c>
      <c r="AG100" s="45">
        <v>5.4197812443029498</v>
      </c>
      <c r="AH100" s="45">
        <v>5.8865419084565396</v>
      </c>
      <c r="AI100" s="46">
        <v>6.6560675722260063</v>
      </c>
    </row>
    <row r="101" spans="1:35">
      <c r="A101" s="22">
        <v>96</v>
      </c>
      <c r="B101" s="23">
        <v>3.3759999999999999</v>
      </c>
      <c r="C101" s="24">
        <v>2.5390000000000001</v>
      </c>
      <c r="D101" s="24">
        <v>2.35</v>
      </c>
      <c r="E101" s="24">
        <v>2.9449999999999998</v>
      </c>
      <c r="F101" s="24">
        <v>1.8560000000000001</v>
      </c>
      <c r="G101" s="25">
        <v>2.7495462000000002</v>
      </c>
      <c r="H101" s="26">
        <v>2.3660528175088245</v>
      </c>
      <c r="I101" s="26">
        <v>1.3270252392501429</v>
      </c>
      <c r="J101" s="26">
        <v>1.2010124379548148</v>
      </c>
      <c r="K101" s="26">
        <v>0.80218092205091207</v>
      </c>
      <c r="L101" s="26">
        <v>0.49490541102090352</v>
      </c>
      <c r="M101" s="26">
        <v>0.94621614938925369</v>
      </c>
      <c r="N101" s="26">
        <v>0.52781077521277464</v>
      </c>
      <c r="O101" s="26">
        <v>0.62980051378727486</v>
      </c>
      <c r="P101" s="26">
        <v>0.66572109802773649</v>
      </c>
      <c r="Q101" s="27">
        <v>0.62677395482227838</v>
      </c>
      <c r="S101" s="28">
        <v>96</v>
      </c>
      <c r="T101" s="39">
        <v>6.3040000000000003</v>
      </c>
      <c r="U101" s="39">
        <v>4.9219999999999997</v>
      </c>
      <c r="V101" s="39">
        <v>6.8109999999999999</v>
      </c>
      <c r="W101" s="39">
        <v>6.6870000000000003</v>
      </c>
      <c r="X101" s="39">
        <v>7.31</v>
      </c>
      <c r="Y101" s="39">
        <v>6.5283230299999992</v>
      </c>
      <c r="Z101" s="44">
        <v>4.1090248477461957</v>
      </c>
      <c r="AA101" s="45">
        <v>2.7819020302854769</v>
      </c>
      <c r="AB101" s="45">
        <v>3.924539203901102</v>
      </c>
      <c r="AC101" s="45">
        <v>3.1323209067504623</v>
      </c>
      <c r="AD101" s="45">
        <v>2.0795371917235794</v>
      </c>
      <c r="AE101" s="45">
        <v>4.2327191028169384</v>
      </c>
      <c r="AF101" s="45">
        <v>2.6961518598954135</v>
      </c>
      <c r="AG101" s="45">
        <v>3.5072694802624746</v>
      </c>
      <c r="AH101" s="45">
        <v>3.9451717329644187</v>
      </c>
      <c r="AI101" s="46">
        <v>4.3249846199823843</v>
      </c>
    </row>
    <row r="102" spans="1:35">
      <c r="A102" s="22">
        <v>97</v>
      </c>
      <c r="B102" s="23">
        <v>2.5270000000000001</v>
      </c>
      <c r="C102" s="24">
        <v>3.4209999999999998</v>
      </c>
      <c r="D102" s="24">
        <v>2.2879999999999998</v>
      </c>
      <c r="E102" s="24">
        <v>2.161</v>
      </c>
      <c r="F102" s="24">
        <v>1.7829999999999999</v>
      </c>
      <c r="G102" s="25">
        <v>2.3212277299999999</v>
      </c>
      <c r="H102" s="26">
        <v>1.368349972420541</v>
      </c>
      <c r="I102" s="26">
        <v>1.2051458120969016</v>
      </c>
      <c r="J102" s="26">
        <v>0.69106375480340498</v>
      </c>
      <c r="K102" s="26">
        <v>0.63882935711848399</v>
      </c>
      <c r="L102" s="26">
        <v>0.43542154205695016</v>
      </c>
      <c r="M102" s="26">
        <v>0.27389652394995417</v>
      </c>
      <c r="N102" s="26">
        <v>0.53365695216807352</v>
      </c>
      <c r="O102" s="26">
        <v>0.30312139244283626</v>
      </c>
      <c r="P102" s="26">
        <v>0.36803303409411253</v>
      </c>
      <c r="Q102" s="27">
        <v>0.39556586545385036</v>
      </c>
      <c r="S102" s="28">
        <v>97</v>
      </c>
      <c r="T102" s="39">
        <v>1.9930000000000001</v>
      </c>
      <c r="U102" s="39">
        <v>4.5389999999999997</v>
      </c>
      <c r="V102" s="39">
        <v>4.5679999999999996</v>
      </c>
      <c r="W102" s="39">
        <v>4.774</v>
      </c>
      <c r="X102" s="39">
        <v>4.0279999999999996</v>
      </c>
      <c r="Y102" s="39">
        <v>4.0250440999999997</v>
      </c>
      <c r="Z102" s="44">
        <v>4.1844323208732845</v>
      </c>
      <c r="AA102" s="45">
        <v>2.6702066642909097</v>
      </c>
      <c r="AB102" s="45">
        <v>1.8318652699111495</v>
      </c>
      <c r="AC102" s="45">
        <v>2.6174095154496184</v>
      </c>
      <c r="AD102" s="45">
        <v>2.1148366820185074</v>
      </c>
      <c r="AE102" s="45">
        <v>1.4207281427669616</v>
      </c>
      <c r="AF102" s="45">
        <v>2.9253003187463302</v>
      </c>
      <c r="AG102" s="45">
        <v>1.8841780329381874</v>
      </c>
      <c r="AH102" s="45">
        <v>2.4774307403432423</v>
      </c>
      <c r="AI102" s="46">
        <v>2.8157180917479283</v>
      </c>
    </row>
    <row r="103" spans="1:35">
      <c r="A103" s="22">
        <v>98</v>
      </c>
      <c r="B103" s="23">
        <v>6.4080000000000004</v>
      </c>
      <c r="C103" s="24">
        <v>5.23</v>
      </c>
      <c r="D103" s="24">
        <v>4.9109999999999996</v>
      </c>
      <c r="E103" s="24">
        <v>5.5190000000000001</v>
      </c>
      <c r="F103" s="24">
        <v>3.7789999999999999</v>
      </c>
      <c r="G103" s="25">
        <v>5.3548268999999999</v>
      </c>
      <c r="H103" s="26">
        <v>1.0752641936633698</v>
      </c>
      <c r="I103" s="26">
        <v>0.65094661468040449</v>
      </c>
      <c r="J103" s="26">
        <v>0.58800474396173819</v>
      </c>
      <c r="K103" s="26">
        <v>0.34540974279660047</v>
      </c>
      <c r="L103" s="26">
        <v>0.32673423063284612</v>
      </c>
      <c r="M103" s="26">
        <v>0.2276477971903485</v>
      </c>
      <c r="N103" s="26">
        <v>0.14628918318529177</v>
      </c>
      <c r="O103" s="26">
        <v>0.29090669917943945</v>
      </c>
      <c r="P103" s="26">
        <v>0.16849739291894864</v>
      </c>
      <c r="Q103" s="27">
        <v>0.20844472051488569</v>
      </c>
      <c r="S103" s="28">
        <v>98</v>
      </c>
      <c r="T103" s="39">
        <v>14.295</v>
      </c>
      <c r="U103" s="39">
        <v>12.448</v>
      </c>
      <c r="V103" s="39">
        <v>11.294</v>
      </c>
      <c r="W103" s="39">
        <v>11.429</v>
      </c>
      <c r="X103" s="39">
        <v>11.752000000000001</v>
      </c>
      <c r="Y103" s="39">
        <v>10.3225175</v>
      </c>
      <c r="Z103" s="44">
        <v>2.4691868856183445</v>
      </c>
      <c r="AA103" s="45">
        <v>2.6069406628852292</v>
      </c>
      <c r="AB103" s="45">
        <v>1.6884432878282223</v>
      </c>
      <c r="AC103" s="45">
        <v>1.1749839540065696</v>
      </c>
      <c r="AD103" s="45">
        <v>1.7020399147933174</v>
      </c>
      <c r="AE103" s="45">
        <v>1.3935082154256604</v>
      </c>
      <c r="AF103" s="45">
        <v>0.94826315701339381</v>
      </c>
      <c r="AG103" s="45">
        <v>1.9768130364572942</v>
      </c>
      <c r="AH103" s="45">
        <v>1.2885359164914556</v>
      </c>
      <c r="AI103" s="46">
        <v>1.7138281510895461</v>
      </c>
    </row>
    <row r="104" spans="1:35">
      <c r="A104" s="22">
        <v>99</v>
      </c>
      <c r="B104" s="29">
        <v>0</v>
      </c>
      <c r="C104" s="30">
        <v>0</v>
      </c>
      <c r="D104" s="30">
        <v>0</v>
      </c>
      <c r="E104" s="30">
        <v>0</v>
      </c>
      <c r="F104" s="30">
        <v>0</v>
      </c>
      <c r="G104" s="31">
        <v>0</v>
      </c>
      <c r="H104" s="26">
        <v>2.2892196550039916</v>
      </c>
      <c r="I104" s="26">
        <v>0.47400061684626521</v>
      </c>
      <c r="J104" s="26">
        <v>0.29541868859336279</v>
      </c>
      <c r="K104" s="26">
        <v>0.27432403466160743</v>
      </c>
      <c r="L104" s="26">
        <v>0.16543142039308115</v>
      </c>
      <c r="M104" s="26">
        <v>0.16044700524248159</v>
      </c>
      <c r="N104" s="26">
        <v>0.11452865975216475</v>
      </c>
      <c r="O104" s="26">
        <v>7.5316172334460876E-2</v>
      </c>
      <c r="P104" s="26">
        <v>0.15310863425668642</v>
      </c>
      <c r="Q104" s="27">
        <v>9.0569853445960607E-2</v>
      </c>
      <c r="S104" s="28">
        <v>99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44">
        <v>6.036471016440295</v>
      </c>
      <c r="AA104" s="45">
        <v>1.4692867229390429</v>
      </c>
      <c r="AB104" s="45">
        <v>1.5773484434509186</v>
      </c>
      <c r="AC104" s="45">
        <v>1.0380859987588837</v>
      </c>
      <c r="AD104" s="45">
        <v>0.73358744063903225</v>
      </c>
      <c r="AE104" s="45">
        <v>1.0784513659538497</v>
      </c>
      <c r="AF104" s="45">
        <v>0.8957249037145536</v>
      </c>
      <c r="AG104" s="45">
        <v>0.61799851196698541</v>
      </c>
      <c r="AH104" s="45">
        <v>1.3055368940008047</v>
      </c>
      <c r="AI104" s="46">
        <v>0.86192245733940298</v>
      </c>
    </row>
    <row r="105" spans="1:35">
      <c r="A105" s="32">
        <v>100</v>
      </c>
      <c r="B105" s="33">
        <v>0</v>
      </c>
      <c r="C105" s="34">
        <v>0</v>
      </c>
      <c r="D105" s="34">
        <v>0</v>
      </c>
      <c r="E105" s="34">
        <v>0</v>
      </c>
      <c r="F105" s="34">
        <v>0</v>
      </c>
      <c r="G105" s="35">
        <v>0</v>
      </c>
      <c r="H105" s="36">
        <v>0</v>
      </c>
      <c r="I105" s="36">
        <v>0.92651899807003502</v>
      </c>
      <c r="J105" s="36">
        <v>0.19840612028691182</v>
      </c>
      <c r="K105" s="36">
        <v>0.12765103346405848</v>
      </c>
      <c r="L105" s="36">
        <v>0.12215973802942511</v>
      </c>
      <c r="M105" s="36">
        <v>7.5803042508433768E-2</v>
      </c>
      <c r="N105" s="36">
        <v>7.5574399669151623E-2</v>
      </c>
      <c r="O105" s="36">
        <v>5.5378151570758059E-2</v>
      </c>
      <c r="P105" s="36">
        <v>3.7337399829010923E-2</v>
      </c>
      <c r="Q105" s="37">
        <v>7.7727833265993446E-2</v>
      </c>
      <c r="S105" s="38">
        <v>100</v>
      </c>
      <c r="T105" s="39">
        <v>0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  <c r="Z105" s="50">
        <v>0</v>
      </c>
      <c r="AA105" s="51">
        <v>3.4166149871178595</v>
      </c>
      <c r="AB105" s="51">
        <v>0.84736992291071644</v>
      </c>
      <c r="AC105" s="51">
        <v>0.92619280655942715</v>
      </c>
      <c r="AD105" s="51">
        <v>0.62013831298290589</v>
      </c>
      <c r="AE105" s="51">
        <v>0.44553476931459185</v>
      </c>
      <c r="AF105" s="51">
        <v>0.66557217704029115</v>
      </c>
      <c r="AG105" s="51">
        <v>0.56137632191328646</v>
      </c>
      <c r="AH105" s="51">
        <v>0.39308545205955076</v>
      </c>
      <c r="AI105" s="52">
        <v>0.8422832945892319</v>
      </c>
    </row>
  </sheetData>
  <sheetProtection password="CC3D" sheet="1" objects="1" scenarios="1"/>
  <mergeCells count="4">
    <mergeCell ref="B3:G3"/>
    <mergeCell ref="H3:Q3"/>
    <mergeCell ref="T3:Y3"/>
    <mergeCell ref="Z3:A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5" workbookViewId="0">
      <selection activeCell="A19" sqref="A19:XFD19"/>
    </sheetView>
  </sheetViews>
  <sheetFormatPr defaultRowHeight="12"/>
  <sheetData>
    <row r="1" spans="1:18">
      <c r="A1" s="1" t="s">
        <v>36</v>
      </c>
    </row>
    <row r="3" spans="1:18" ht="17.25">
      <c r="A3" s="6"/>
      <c r="B3" s="271" t="s">
        <v>15</v>
      </c>
      <c r="C3" s="272"/>
      <c r="D3" s="272"/>
      <c r="E3" s="272"/>
      <c r="F3" s="272"/>
      <c r="G3" s="273"/>
      <c r="H3" s="272" t="s">
        <v>13</v>
      </c>
      <c r="I3" s="272"/>
      <c r="J3" s="272"/>
      <c r="K3" s="272"/>
      <c r="L3" s="272"/>
      <c r="M3" s="272"/>
      <c r="N3" s="272"/>
      <c r="O3" s="272"/>
      <c r="P3" s="272"/>
      <c r="Q3" s="273"/>
    </row>
    <row r="4" spans="1:18" ht="15">
      <c r="A4" s="68" t="s">
        <v>14</v>
      </c>
      <c r="B4" s="53">
        <v>2005</v>
      </c>
      <c r="C4" s="54">
        <v>2006</v>
      </c>
      <c r="D4" s="54">
        <v>2007</v>
      </c>
      <c r="E4" s="54">
        <v>2008</v>
      </c>
      <c r="F4" s="54">
        <v>2009</v>
      </c>
      <c r="G4" s="55">
        <v>2010</v>
      </c>
      <c r="H4" s="54">
        <v>2011</v>
      </c>
      <c r="I4" s="54">
        <v>2012</v>
      </c>
      <c r="J4" s="54">
        <v>2013</v>
      </c>
      <c r="K4" s="54">
        <v>2014</v>
      </c>
      <c r="L4" s="54">
        <v>2015</v>
      </c>
      <c r="M4" s="54">
        <v>2016</v>
      </c>
      <c r="N4" s="54">
        <v>2017</v>
      </c>
      <c r="O4" s="54">
        <v>2018</v>
      </c>
      <c r="P4" s="54">
        <v>2019</v>
      </c>
      <c r="Q4" s="55">
        <v>2020</v>
      </c>
    </row>
    <row r="5" spans="1:18">
      <c r="A5" s="69" t="s">
        <v>16</v>
      </c>
      <c r="B5" s="56">
        <v>0</v>
      </c>
      <c r="C5" s="57">
        <v>0</v>
      </c>
      <c r="D5" s="57">
        <v>0</v>
      </c>
      <c r="E5" s="57">
        <v>0</v>
      </c>
      <c r="F5" s="57">
        <v>0</v>
      </c>
      <c r="G5" s="58">
        <v>0</v>
      </c>
      <c r="H5" s="246">
        <f>G5</f>
        <v>0</v>
      </c>
      <c r="I5" s="247">
        <f t="shared" ref="I5:Q5" si="0">H5</f>
        <v>0</v>
      </c>
      <c r="J5" s="247">
        <f t="shared" si="0"/>
        <v>0</v>
      </c>
      <c r="K5" s="247">
        <f t="shared" si="0"/>
        <v>0</v>
      </c>
      <c r="L5" s="247">
        <f t="shared" si="0"/>
        <v>0</v>
      </c>
      <c r="M5" s="247">
        <f t="shared" si="0"/>
        <v>0</v>
      </c>
      <c r="N5" s="247">
        <f t="shared" si="0"/>
        <v>0</v>
      </c>
      <c r="O5" s="247">
        <f t="shared" si="0"/>
        <v>0</v>
      </c>
      <c r="P5" s="247">
        <f t="shared" si="0"/>
        <v>0</v>
      </c>
      <c r="Q5" s="248">
        <f t="shared" si="0"/>
        <v>0</v>
      </c>
      <c r="R5" t="s">
        <v>30</v>
      </c>
    </row>
    <row r="6" spans="1:18">
      <c r="A6" s="69" t="s">
        <v>17</v>
      </c>
      <c r="B6" s="59">
        <v>0</v>
      </c>
      <c r="C6" s="60">
        <v>0</v>
      </c>
      <c r="D6" s="60">
        <v>0</v>
      </c>
      <c r="E6" s="60">
        <v>0</v>
      </c>
      <c r="F6" s="60">
        <v>0</v>
      </c>
      <c r="G6" s="61">
        <v>0</v>
      </c>
      <c r="H6" s="249">
        <f t="shared" ref="H6:Q7" si="1">G6</f>
        <v>0</v>
      </c>
      <c r="I6" s="250">
        <f t="shared" si="1"/>
        <v>0</v>
      </c>
      <c r="J6" s="250">
        <f t="shared" si="1"/>
        <v>0</v>
      </c>
      <c r="K6" s="250">
        <f t="shared" si="1"/>
        <v>0</v>
      </c>
      <c r="L6" s="250">
        <f t="shared" si="1"/>
        <v>0</v>
      </c>
      <c r="M6" s="250">
        <f t="shared" si="1"/>
        <v>0</v>
      </c>
      <c r="N6" s="250">
        <f t="shared" si="1"/>
        <v>0</v>
      </c>
      <c r="O6" s="250">
        <f t="shared" si="1"/>
        <v>0</v>
      </c>
      <c r="P6" s="250">
        <f t="shared" si="1"/>
        <v>0</v>
      </c>
      <c r="Q6" s="251">
        <f t="shared" si="1"/>
        <v>0</v>
      </c>
      <c r="R6" t="s">
        <v>31</v>
      </c>
    </row>
    <row r="7" spans="1:18">
      <c r="A7" s="69" t="s">
        <v>18</v>
      </c>
      <c r="B7" s="59">
        <v>0</v>
      </c>
      <c r="C7" s="60">
        <v>0</v>
      </c>
      <c r="D7" s="60">
        <v>0</v>
      </c>
      <c r="E7" s="60">
        <v>0</v>
      </c>
      <c r="F7" s="60">
        <v>0</v>
      </c>
      <c r="G7" s="61">
        <v>0</v>
      </c>
      <c r="H7" s="249">
        <f t="shared" si="1"/>
        <v>0</v>
      </c>
      <c r="I7" s="250">
        <f t="shared" si="1"/>
        <v>0</v>
      </c>
      <c r="J7" s="250">
        <f t="shared" si="1"/>
        <v>0</v>
      </c>
      <c r="K7" s="250">
        <f t="shared" si="1"/>
        <v>0</v>
      </c>
      <c r="L7" s="250">
        <f t="shared" si="1"/>
        <v>0</v>
      </c>
      <c r="M7" s="250">
        <f t="shared" si="1"/>
        <v>0</v>
      </c>
      <c r="N7" s="250">
        <f t="shared" si="1"/>
        <v>0</v>
      </c>
      <c r="O7" s="250">
        <f t="shared" si="1"/>
        <v>0</v>
      </c>
      <c r="P7" s="250">
        <f t="shared" si="1"/>
        <v>0</v>
      </c>
      <c r="Q7" s="251">
        <f t="shared" si="1"/>
        <v>0</v>
      </c>
      <c r="R7" t="s">
        <v>32</v>
      </c>
    </row>
    <row r="8" spans="1:18">
      <c r="A8" s="69" t="s">
        <v>19</v>
      </c>
      <c r="B8" s="59">
        <v>36.704816352159931</v>
      </c>
      <c r="C8" s="60">
        <v>34.131524317856844</v>
      </c>
      <c r="D8" s="60">
        <v>34.122456312058269</v>
      </c>
      <c r="E8" s="60">
        <v>34.298433943272258</v>
      </c>
      <c r="F8" s="60">
        <v>34.211673987927824</v>
      </c>
      <c r="G8" s="61">
        <v>32.990766255596156</v>
      </c>
      <c r="H8" s="249">
        <f>G8+($Q8-$G8)/10</f>
        <v>32.391689630036538</v>
      </c>
      <c r="I8" s="250">
        <f t="shared" ref="I8:P8" si="2">H8+($Q8-$G8)/10</f>
        <v>31.792613004476923</v>
      </c>
      <c r="J8" s="250">
        <f t="shared" si="2"/>
        <v>31.193536378917308</v>
      </c>
      <c r="K8" s="250">
        <f t="shared" si="2"/>
        <v>30.594459753357693</v>
      </c>
      <c r="L8" s="250">
        <f t="shared" si="2"/>
        <v>29.995383127798078</v>
      </c>
      <c r="M8" s="250">
        <f t="shared" si="2"/>
        <v>29.396306502238463</v>
      </c>
      <c r="N8" s="250">
        <f t="shared" si="2"/>
        <v>28.797229876678848</v>
      </c>
      <c r="O8" s="250">
        <f t="shared" si="2"/>
        <v>28.198153251119233</v>
      </c>
      <c r="P8" s="250">
        <f t="shared" si="2"/>
        <v>27.599076625559618</v>
      </c>
      <c r="Q8" s="251">
        <v>27</v>
      </c>
      <c r="R8" t="s">
        <v>33</v>
      </c>
    </row>
    <row r="9" spans="1:18">
      <c r="A9" s="69" t="s">
        <v>20</v>
      </c>
      <c r="B9" s="59">
        <v>77.703852502015167</v>
      </c>
      <c r="C9" s="60">
        <v>76.747063172107786</v>
      </c>
      <c r="D9" s="60">
        <v>77.283026511917313</v>
      </c>
      <c r="E9" s="60">
        <v>78.972736008225226</v>
      </c>
      <c r="F9" s="60">
        <v>79.031381664264387</v>
      </c>
      <c r="G9" s="61">
        <v>78.351668087030504</v>
      </c>
      <c r="H9" s="249">
        <f t="shared" ref="H9:Q18" si="3">G9</f>
        <v>78.351668087030504</v>
      </c>
      <c r="I9" s="250">
        <f t="shared" si="3"/>
        <v>78.351668087030504</v>
      </c>
      <c r="J9" s="250">
        <f t="shared" si="3"/>
        <v>78.351668087030504</v>
      </c>
      <c r="K9" s="250">
        <f t="shared" si="3"/>
        <v>78.351668087030504</v>
      </c>
      <c r="L9" s="250">
        <f t="shared" si="3"/>
        <v>78.351668087030504</v>
      </c>
      <c r="M9" s="250">
        <f t="shared" si="3"/>
        <v>78.351668087030504</v>
      </c>
      <c r="N9" s="250">
        <f t="shared" si="3"/>
        <v>78.351668087030504</v>
      </c>
      <c r="O9" s="250">
        <f t="shared" si="3"/>
        <v>78.351668087030504</v>
      </c>
      <c r="P9" s="250">
        <f t="shared" si="3"/>
        <v>78.351668087030504</v>
      </c>
      <c r="Q9" s="251">
        <f t="shared" si="3"/>
        <v>78.351668087030504</v>
      </c>
    </row>
    <row r="10" spans="1:18">
      <c r="A10" s="69" t="s">
        <v>21</v>
      </c>
      <c r="B10" s="59">
        <v>94.40818145800317</v>
      </c>
      <c r="C10" s="60">
        <v>94.181807798480179</v>
      </c>
      <c r="D10" s="60">
        <v>94.586573508498603</v>
      </c>
      <c r="E10" s="60">
        <v>94.331305327180658</v>
      </c>
      <c r="F10" s="60">
        <v>94.620693290138334</v>
      </c>
      <c r="G10" s="61">
        <v>94.11438981968611</v>
      </c>
      <c r="H10" s="249">
        <f t="shared" si="3"/>
        <v>94.11438981968611</v>
      </c>
      <c r="I10" s="250">
        <f t="shared" si="3"/>
        <v>94.11438981968611</v>
      </c>
      <c r="J10" s="250">
        <f t="shared" si="3"/>
        <v>94.11438981968611</v>
      </c>
      <c r="K10" s="250">
        <f t="shared" si="3"/>
        <v>94.11438981968611</v>
      </c>
      <c r="L10" s="250">
        <f t="shared" si="3"/>
        <v>94.11438981968611</v>
      </c>
      <c r="M10" s="250">
        <f t="shared" si="3"/>
        <v>94.11438981968611</v>
      </c>
      <c r="N10" s="250">
        <f t="shared" si="3"/>
        <v>94.11438981968611</v>
      </c>
      <c r="O10" s="250">
        <f t="shared" si="3"/>
        <v>94.11438981968611</v>
      </c>
      <c r="P10" s="250">
        <f t="shared" si="3"/>
        <v>94.11438981968611</v>
      </c>
      <c r="Q10" s="251">
        <f t="shared" si="3"/>
        <v>94.11438981968611</v>
      </c>
    </row>
    <row r="11" spans="1:18">
      <c r="A11" s="69" t="s">
        <v>22</v>
      </c>
      <c r="B11" s="59">
        <v>96.576235669449332</v>
      </c>
      <c r="C11" s="60">
        <v>96.279021787434502</v>
      </c>
      <c r="D11" s="60">
        <v>96.297840519251494</v>
      </c>
      <c r="E11" s="60">
        <v>96.162608638234175</v>
      </c>
      <c r="F11" s="60">
        <v>96.020700449238575</v>
      </c>
      <c r="G11" s="61">
        <v>95.493744961767106</v>
      </c>
      <c r="H11" s="249">
        <f t="shared" si="3"/>
        <v>95.493744961767106</v>
      </c>
      <c r="I11" s="250">
        <f t="shared" si="3"/>
        <v>95.493744961767106</v>
      </c>
      <c r="J11" s="250">
        <f t="shared" si="3"/>
        <v>95.493744961767106</v>
      </c>
      <c r="K11" s="250">
        <f t="shared" si="3"/>
        <v>95.493744961767106</v>
      </c>
      <c r="L11" s="250">
        <f t="shared" si="3"/>
        <v>95.493744961767106</v>
      </c>
      <c r="M11" s="250">
        <f t="shared" si="3"/>
        <v>95.493744961767106</v>
      </c>
      <c r="N11" s="250">
        <f t="shared" si="3"/>
        <v>95.493744961767106</v>
      </c>
      <c r="O11" s="250">
        <f t="shared" si="3"/>
        <v>95.493744961767106</v>
      </c>
      <c r="P11" s="250">
        <f t="shared" si="3"/>
        <v>95.493744961767106</v>
      </c>
      <c r="Q11" s="251">
        <f t="shared" si="3"/>
        <v>95.493744961767106</v>
      </c>
    </row>
    <row r="12" spans="1:18">
      <c r="A12" s="69" t="s">
        <v>23</v>
      </c>
      <c r="B12" s="59">
        <v>96.753201051971232</v>
      </c>
      <c r="C12" s="60">
        <v>96.670066406233786</v>
      </c>
      <c r="D12" s="60">
        <v>96.967532006066293</v>
      </c>
      <c r="E12" s="60">
        <v>96.810128062686402</v>
      </c>
      <c r="F12" s="60">
        <v>96.652139313842881</v>
      </c>
      <c r="G12" s="61">
        <v>96.685467160143901</v>
      </c>
      <c r="H12" s="249">
        <f t="shared" si="3"/>
        <v>96.685467160143901</v>
      </c>
      <c r="I12" s="250">
        <f t="shared" si="3"/>
        <v>96.685467160143901</v>
      </c>
      <c r="J12" s="250">
        <f t="shared" si="3"/>
        <v>96.685467160143901</v>
      </c>
      <c r="K12" s="250">
        <f t="shared" si="3"/>
        <v>96.685467160143901</v>
      </c>
      <c r="L12" s="250">
        <f t="shared" si="3"/>
        <v>96.685467160143901</v>
      </c>
      <c r="M12" s="250">
        <f t="shared" si="3"/>
        <v>96.685467160143901</v>
      </c>
      <c r="N12" s="250">
        <f t="shared" si="3"/>
        <v>96.685467160143901</v>
      </c>
      <c r="O12" s="250">
        <f t="shared" si="3"/>
        <v>96.685467160143901</v>
      </c>
      <c r="P12" s="250">
        <f t="shared" si="3"/>
        <v>96.685467160143901</v>
      </c>
      <c r="Q12" s="251">
        <f t="shared" si="3"/>
        <v>96.685467160143901</v>
      </c>
    </row>
    <row r="13" spans="1:18">
      <c r="A13" s="69" t="s">
        <v>24</v>
      </c>
      <c r="B13" s="59">
        <v>96.467736626500155</v>
      </c>
      <c r="C13" s="60">
        <v>96.784168187991753</v>
      </c>
      <c r="D13" s="60">
        <v>97.165096630922051</v>
      </c>
      <c r="E13" s="60">
        <v>96.813350417134515</v>
      </c>
      <c r="F13" s="60">
        <v>96.91146085739696</v>
      </c>
      <c r="G13" s="61">
        <v>96.500549762120713</v>
      </c>
      <c r="H13" s="249">
        <f t="shared" si="3"/>
        <v>96.500549762120713</v>
      </c>
      <c r="I13" s="250">
        <f t="shared" si="3"/>
        <v>96.500549762120713</v>
      </c>
      <c r="J13" s="250">
        <f t="shared" si="3"/>
        <v>96.500549762120713</v>
      </c>
      <c r="K13" s="250">
        <f t="shared" si="3"/>
        <v>96.500549762120713</v>
      </c>
      <c r="L13" s="250">
        <f t="shared" si="3"/>
        <v>96.500549762120713</v>
      </c>
      <c r="M13" s="250">
        <f t="shared" si="3"/>
        <v>96.500549762120713</v>
      </c>
      <c r="N13" s="250">
        <f t="shared" si="3"/>
        <v>96.500549762120713</v>
      </c>
      <c r="O13" s="250">
        <f t="shared" si="3"/>
        <v>96.500549762120713</v>
      </c>
      <c r="P13" s="250">
        <f t="shared" si="3"/>
        <v>96.500549762120713</v>
      </c>
      <c r="Q13" s="251">
        <f t="shared" si="3"/>
        <v>96.500549762120713</v>
      </c>
    </row>
    <row r="14" spans="1:18">
      <c r="A14" s="69" t="s">
        <v>25</v>
      </c>
      <c r="B14" s="59">
        <v>96.111978531683931</v>
      </c>
      <c r="C14" s="60">
        <v>96.205388918015259</v>
      </c>
      <c r="D14" s="60">
        <v>96.327678264680642</v>
      </c>
      <c r="E14" s="60">
        <v>96.373946851263781</v>
      </c>
      <c r="F14" s="60">
        <v>96.260157367114275</v>
      </c>
      <c r="G14" s="61">
        <v>96.061337283352756</v>
      </c>
      <c r="H14" s="249">
        <f t="shared" si="3"/>
        <v>96.061337283352756</v>
      </c>
      <c r="I14" s="250">
        <f t="shared" si="3"/>
        <v>96.061337283352756</v>
      </c>
      <c r="J14" s="250">
        <f t="shared" si="3"/>
        <v>96.061337283352756</v>
      </c>
      <c r="K14" s="250">
        <f t="shared" si="3"/>
        <v>96.061337283352756</v>
      </c>
      <c r="L14" s="250">
        <f t="shared" si="3"/>
        <v>96.061337283352756</v>
      </c>
      <c r="M14" s="250">
        <f t="shared" si="3"/>
        <v>96.061337283352756</v>
      </c>
      <c r="N14" s="250">
        <f t="shared" si="3"/>
        <v>96.061337283352756</v>
      </c>
      <c r="O14" s="250">
        <f t="shared" si="3"/>
        <v>96.061337283352756</v>
      </c>
      <c r="P14" s="250">
        <f t="shared" si="3"/>
        <v>96.061337283352756</v>
      </c>
      <c r="Q14" s="251">
        <f t="shared" si="3"/>
        <v>96.061337283352756</v>
      </c>
    </row>
    <row r="15" spans="1:18">
      <c r="A15" s="69" t="s">
        <v>26</v>
      </c>
      <c r="B15" s="59">
        <v>93.387809224823542</v>
      </c>
      <c r="C15" s="60">
        <v>93.33895227922963</v>
      </c>
      <c r="D15" s="60">
        <v>94.37206272016968</v>
      </c>
      <c r="E15" s="60">
        <v>94.258563258123303</v>
      </c>
      <c r="F15" s="60">
        <v>94.267813018215435</v>
      </c>
      <c r="G15" s="61">
        <v>94.142801029253491</v>
      </c>
      <c r="H15" s="249">
        <f t="shared" si="3"/>
        <v>94.142801029253491</v>
      </c>
      <c r="I15" s="250">
        <f t="shared" si="3"/>
        <v>94.142801029253491</v>
      </c>
      <c r="J15" s="250">
        <f t="shared" si="3"/>
        <v>94.142801029253491</v>
      </c>
      <c r="K15" s="250">
        <f t="shared" si="3"/>
        <v>94.142801029253491</v>
      </c>
      <c r="L15" s="250">
        <f t="shared" si="3"/>
        <v>94.142801029253491</v>
      </c>
      <c r="M15" s="250">
        <f t="shared" si="3"/>
        <v>94.142801029253491</v>
      </c>
      <c r="N15" s="250">
        <f t="shared" si="3"/>
        <v>94.142801029253491</v>
      </c>
      <c r="O15" s="250">
        <f t="shared" si="3"/>
        <v>94.142801029253491</v>
      </c>
      <c r="P15" s="250">
        <f t="shared" si="3"/>
        <v>94.142801029253491</v>
      </c>
      <c r="Q15" s="251">
        <f t="shared" si="3"/>
        <v>94.142801029253491</v>
      </c>
    </row>
    <row r="16" spans="1:18">
      <c r="A16" s="69" t="s">
        <v>27</v>
      </c>
      <c r="B16" s="59">
        <v>88.92953297805991</v>
      </c>
      <c r="C16" s="60">
        <v>89.082897894575595</v>
      </c>
      <c r="D16" s="60">
        <v>89.889279276812488</v>
      </c>
      <c r="E16" s="60">
        <v>90.018195591902014</v>
      </c>
      <c r="F16" s="60">
        <v>89.232457982674191</v>
      </c>
      <c r="G16" s="61">
        <v>88.928505902489903</v>
      </c>
      <c r="H16" s="249">
        <f t="shared" si="3"/>
        <v>88.928505902489903</v>
      </c>
      <c r="I16" s="250">
        <f t="shared" si="3"/>
        <v>88.928505902489903</v>
      </c>
      <c r="J16" s="250">
        <f t="shared" si="3"/>
        <v>88.928505902489903</v>
      </c>
      <c r="K16" s="250">
        <f t="shared" si="3"/>
        <v>88.928505902489903</v>
      </c>
      <c r="L16" s="250">
        <f t="shared" si="3"/>
        <v>88.928505902489903</v>
      </c>
      <c r="M16" s="250">
        <f t="shared" si="3"/>
        <v>88.928505902489903</v>
      </c>
      <c r="N16" s="250">
        <f t="shared" si="3"/>
        <v>88.928505902489903</v>
      </c>
      <c r="O16" s="250">
        <f t="shared" si="3"/>
        <v>88.928505902489903</v>
      </c>
      <c r="P16" s="250">
        <f t="shared" si="3"/>
        <v>88.928505902489903</v>
      </c>
      <c r="Q16" s="251">
        <f t="shared" si="3"/>
        <v>88.928505902489903</v>
      </c>
    </row>
    <row r="17" spans="1:18">
      <c r="A17" s="69" t="s">
        <v>28</v>
      </c>
      <c r="B17" s="59">
        <v>71.716218908847324</v>
      </c>
      <c r="C17" s="60">
        <v>71.422641217446952</v>
      </c>
      <c r="D17" s="60">
        <v>73.846398723373426</v>
      </c>
      <c r="E17" s="60">
        <v>73.392541422750725</v>
      </c>
      <c r="F17" s="60">
        <v>73.631363238477348</v>
      </c>
      <c r="G17" s="61">
        <v>72.815423536423424</v>
      </c>
      <c r="H17" s="249">
        <f t="shared" si="3"/>
        <v>72.815423536423424</v>
      </c>
      <c r="I17" s="250">
        <f t="shared" si="3"/>
        <v>72.815423536423424</v>
      </c>
      <c r="J17" s="250">
        <f t="shared" si="3"/>
        <v>72.815423536423424</v>
      </c>
      <c r="K17" s="250">
        <f t="shared" si="3"/>
        <v>72.815423536423424</v>
      </c>
      <c r="L17" s="250">
        <f t="shared" si="3"/>
        <v>72.815423536423424</v>
      </c>
      <c r="M17" s="250">
        <f t="shared" si="3"/>
        <v>72.815423536423424</v>
      </c>
      <c r="N17" s="250">
        <f t="shared" si="3"/>
        <v>72.815423536423424</v>
      </c>
      <c r="O17" s="250">
        <f t="shared" si="3"/>
        <v>72.815423536423424</v>
      </c>
      <c r="P17" s="250">
        <f t="shared" si="3"/>
        <v>72.815423536423424</v>
      </c>
      <c r="Q17" s="251">
        <f t="shared" si="3"/>
        <v>72.815423536423424</v>
      </c>
    </row>
    <row r="18" spans="1:18">
      <c r="A18" s="69" t="s">
        <v>29</v>
      </c>
      <c r="B18" s="62">
        <v>39.87104044378065</v>
      </c>
      <c r="C18" s="63">
        <v>38.307634280471817</v>
      </c>
      <c r="D18" s="63">
        <v>39.456671687464365</v>
      </c>
      <c r="E18" s="63">
        <v>39.246909429965051</v>
      </c>
      <c r="F18" s="63">
        <v>39.822724124223399</v>
      </c>
      <c r="G18" s="64">
        <v>38.263200545364512</v>
      </c>
      <c r="H18" s="252">
        <f t="shared" si="3"/>
        <v>38.263200545364512</v>
      </c>
      <c r="I18" s="253">
        <f t="shared" si="3"/>
        <v>38.263200545364512</v>
      </c>
      <c r="J18" s="253">
        <f t="shared" si="3"/>
        <v>38.263200545364512</v>
      </c>
      <c r="K18" s="253">
        <f t="shared" si="3"/>
        <v>38.263200545364512</v>
      </c>
      <c r="L18" s="253">
        <f t="shared" si="3"/>
        <v>38.263200545364512</v>
      </c>
      <c r="M18" s="253">
        <f t="shared" si="3"/>
        <v>38.263200545364512</v>
      </c>
      <c r="N18" s="253">
        <f t="shared" si="3"/>
        <v>38.263200545364512</v>
      </c>
      <c r="O18" s="253">
        <f t="shared" si="3"/>
        <v>38.263200545364512</v>
      </c>
      <c r="P18" s="253">
        <f t="shared" si="3"/>
        <v>38.263200545364512</v>
      </c>
      <c r="Q18" s="254">
        <f t="shared" si="3"/>
        <v>38.263200545364512</v>
      </c>
    </row>
    <row r="19" spans="1:18">
      <c r="A19" s="70"/>
      <c r="B19" s="62"/>
      <c r="C19" s="63"/>
      <c r="D19" s="63"/>
      <c r="E19" s="63"/>
      <c r="F19" s="63"/>
      <c r="G19" s="64"/>
      <c r="H19" s="252"/>
      <c r="I19" s="253"/>
      <c r="J19" s="253"/>
      <c r="K19" s="253"/>
      <c r="L19" s="253"/>
      <c r="M19" s="253"/>
      <c r="N19" s="253"/>
      <c r="O19" s="253"/>
      <c r="P19" s="253"/>
      <c r="Q19" s="254"/>
    </row>
    <row r="22" spans="1:18" ht="17.25">
      <c r="A22" s="71" t="s">
        <v>34</v>
      </c>
    </row>
    <row r="24" spans="1:18" ht="17.25">
      <c r="A24" s="6"/>
      <c r="B24" s="271" t="s">
        <v>15</v>
      </c>
      <c r="C24" s="272"/>
      <c r="D24" s="272"/>
      <c r="E24" s="272"/>
      <c r="F24" s="272"/>
      <c r="G24" s="273"/>
      <c r="H24" s="272" t="s">
        <v>13</v>
      </c>
      <c r="I24" s="272"/>
      <c r="J24" s="272"/>
      <c r="K24" s="272"/>
      <c r="L24" s="272"/>
      <c r="M24" s="272"/>
      <c r="N24" s="272"/>
      <c r="O24" s="272"/>
      <c r="P24" s="272"/>
      <c r="Q24" s="273"/>
    </row>
    <row r="25" spans="1:18" ht="15">
      <c r="A25" s="68" t="s">
        <v>14</v>
      </c>
      <c r="B25" s="53">
        <v>2005</v>
      </c>
      <c r="C25" s="54">
        <v>2006</v>
      </c>
      <c r="D25" s="54">
        <v>2007</v>
      </c>
      <c r="E25" s="54">
        <v>2008</v>
      </c>
      <c r="F25" s="54">
        <v>2009</v>
      </c>
      <c r="G25" s="55">
        <v>2010</v>
      </c>
      <c r="H25" s="54">
        <v>2011</v>
      </c>
      <c r="I25" s="54">
        <v>2012</v>
      </c>
      <c r="J25" s="54">
        <v>2013</v>
      </c>
      <c r="K25" s="54">
        <v>2014</v>
      </c>
      <c r="L25" s="54">
        <v>2015</v>
      </c>
      <c r="M25" s="54">
        <v>2016</v>
      </c>
      <c r="N25" s="54">
        <v>2017</v>
      </c>
      <c r="O25" s="54">
        <v>2018</v>
      </c>
      <c r="P25" s="54">
        <v>2019</v>
      </c>
      <c r="Q25" s="55">
        <v>2020</v>
      </c>
    </row>
    <row r="26" spans="1:18">
      <c r="A26" s="69" t="s">
        <v>16</v>
      </c>
      <c r="B26" s="56">
        <v>0</v>
      </c>
      <c r="C26" s="57">
        <v>0</v>
      </c>
      <c r="D26" s="57">
        <v>0</v>
      </c>
      <c r="E26" s="57">
        <v>0</v>
      </c>
      <c r="F26" s="57">
        <v>0</v>
      </c>
      <c r="G26" s="58">
        <v>0</v>
      </c>
      <c r="H26" s="237">
        <f>G26</f>
        <v>0</v>
      </c>
      <c r="I26" s="238">
        <f t="shared" ref="I26:Q26" si="4">H26</f>
        <v>0</v>
      </c>
      <c r="J26" s="238">
        <f t="shared" si="4"/>
        <v>0</v>
      </c>
      <c r="K26" s="238">
        <f t="shared" si="4"/>
        <v>0</v>
      </c>
      <c r="L26" s="238">
        <f t="shared" si="4"/>
        <v>0</v>
      </c>
      <c r="M26" s="238">
        <f t="shared" si="4"/>
        <v>0</v>
      </c>
      <c r="N26" s="238">
        <f t="shared" si="4"/>
        <v>0</v>
      </c>
      <c r="O26" s="238">
        <f t="shared" si="4"/>
        <v>0</v>
      </c>
      <c r="P26" s="238">
        <f t="shared" si="4"/>
        <v>0</v>
      </c>
      <c r="Q26" s="239">
        <f t="shared" si="4"/>
        <v>0</v>
      </c>
    </row>
    <row r="27" spans="1:18">
      <c r="A27" s="69" t="s">
        <v>17</v>
      </c>
      <c r="B27" s="59">
        <v>0</v>
      </c>
      <c r="C27" s="60">
        <v>0</v>
      </c>
      <c r="D27" s="60">
        <v>0</v>
      </c>
      <c r="E27" s="60">
        <v>0</v>
      </c>
      <c r="F27" s="60">
        <v>0</v>
      </c>
      <c r="G27" s="61">
        <v>0</v>
      </c>
      <c r="H27" s="240">
        <f t="shared" ref="H27:Q28" si="5">G27</f>
        <v>0</v>
      </c>
      <c r="I27" s="241">
        <f t="shared" si="5"/>
        <v>0</v>
      </c>
      <c r="J27" s="241">
        <f t="shared" si="5"/>
        <v>0</v>
      </c>
      <c r="K27" s="241">
        <f t="shared" si="5"/>
        <v>0</v>
      </c>
      <c r="L27" s="241">
        <f t="shared" si="5"/>
        <v>0</v>
      </c>
      <c r="M27" s="241">
        <f t="shared" si="5"/>
        <v>0</v>
      </c>
      <c r="N27" s="241">
        <f t="shared" si="5"/>
        <v>0</v>
      </c>
      <c r="O27" s="241">
        <f t="shared" si="5"/>
        <v>0</v>
      </c>
      <c r="P27" s="241">
        <f t="shared" si="5"/>
        <v>0</v>
      </c>
      <c r="Q27" s="242">
        <f t="shared" si="5"/>
        <v>0</v>
      </c>
    </row>
    <row r="28" spans="1:18">
      <c r="A28" s="69" t="s">
        <v>18</v>
      </c>
      <c r="B28" s="59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  <c r="H28" s="240">
        <f t="shared" si="5"/>
        <v>0</v>
      </c>
      <c r="I28" s="241">
        <f t="shared" si="5"/>
        <v>0</v>
      </c>
      <c r="J28" s="241">
        <f t="shared" si="5"/>
        <v>0</v>
      </c>
      <c r="K28" s="241">
        <f t="shared" si="5"/>
        <v>0</v>
      </c>
      <c r="L28" s="241">
        <f t="shared" si="5"/>
        <v>0</v>
      </c>
      <c r="M28" s="241">
        <f t="shared" si="5"/>
        <v>0</v>
      </c>
      <c r="N28" s="241">
        <f t="shared" si="5"/>
        <v>0</v>
      </c>
      <c r="O28" s="241">
        <f t="shared" si="5"/>
        <v>0</v>
      </c>
      <c r="P28" s="241">
        <f t="shared" si="5"/>
        <v>0</v>
      </c>
      <c r="Q28" s="242">
        <f t="shared" si="5"/>
        <v>0</v>
      </c>
    </row>
    <row r="29" spans="1:18" ht="15">
      <c r="A29" s="69" t="s">
        <v>19</v>
      </c>
      <c r="B29" s="72">
        <v>24.72128622316357</v>
      </c>
      <c r="C29" s="60">
        <v>21.392185720358814</v>
      </c>
      <c r="D29" s="60">
        <v>20.820834093170486</v>
      </c>
      <c r="E29" s="60">
        <v>20.021404631381504</v>
      </c>
      <c r="F29" s="60">
        <v>19.69695968210705</v>
      </c>
      <c r="G29" s="73">
        <v>18.69218824111368</v>
      </c>
      <c r="H29" s="240">
        <f>G29+($Q29-$G29)/10</f>
        <v>18.322969417002312</v>
      </c>
      <c r="I29" s="241">
        <f t="shared" ref="I29:P29" si="6">H29+($Q29-$G29)/10</f>
        <v>17.953750592890945</v>
      </c>
      <c r="J29" s="241">
        <f t="shared" si="6"/>
        <v>17.584531768779577</v>
      </c>
      <c r="K29" s="241">
        <f t="shared" si="6"/>
        <v>17.215312944668209</v>
      </c>
      <c r="L29" s="241">
        <f t="shared" si="6"/>
        <v>16.846094120556842</v>
      </c>
      <c r="M29" s="241">
        <f t="shared" si="6"/>
        <v>16.476875296445474</v>
      </c>
      <c r="N29" s="241">
        <f t="shared" si="6"/>
        <v>16.107656472334106</v>
      </c>
      <c r="O29" s="241">
        <f t="shared" si="6"/>
        <v>15.738437648222739</v>
      </c>
      <c r="P29" s="241">
        <f t="shared" si="6"/>
        <v>15.369218824111371</v>
      </c>
      <c r="Q29" s="242">
        <v>15</v>
      </c>
      <c r="R29" t="s">
        <v>35</v>
      </c>
    </row>
    <row r="30" spans="1:18">
      <c r="A30" s="69" t="s">
        <v>20</v>
      </c>
      <c r="B30" s="59">
        <v>61.861947958957543</v>
      </c>
      <c r="C30" s="60">
        <v>59.317159667560261</v>
      </c>
      <c r="D30" s="60">
        <v>59.80994006464514</v>
      </c>
      <c r="E30" s="60">
        <v>60.782783777909586</v>
      </c>
      <c r="F30" s="60">
        <v>61.946662207102321</v>
      </c>
      <c r="G30" s="61">
        <v>60.31308014997262</v>
      </c>
      <c r="H30" s="240">
        <f t="shared" ref="H30:Q39" si="7">G30</f>
        <v>60.31308014997262</v>
      </c>
      <c r="I30" s="241">
        <f t="shared" si="7"/>
        <v>60.31308014997262</v>
      </c>
      <c r="J30" s="241">
        <f t="shared" si="7"/>
        <v>60.31308014997262</v>
      </c>
      <c r="K30" s="241">
        <f t="shared" si="7"/>
        <v>60.31308014997262</v>
      </c>
      <c r="L30" s="241">
        <f t="shared" si="7"/>
        <v>60.31308014997262</v>
      </c>
      <c r="M30" s="241">
        <f t="shared" si="7"/>
        <v>60.31308014997262</v>
      </c>
      <c r="N30" s="241">
        <f t="shared" si="7"/>
        <v>60.31308014997262</v>
      </c>
      <c r="O30" s="241">
        <f t="shared" si="7"/>
        <v>60.31308014997262</v>
      </c>
      <c r="P30" s="241">
        <f t="shared" si="7"/>
        <v>60.31308014997262</v>
      </c>
      <c r="Q30" s="242">
        <f t="shared" si="7"/>
        <v>60.31308014997262</v>
      </c>
    </row>
    <row r="31" spans="1:18">
      <c r="A31" s="69" t="s">
        <v>21</v>
      </c>
      <c r="B31" s="59">
        <v>79.983949408768211</v>
      </c>
      <c r="C31" s="60">
        <v>78.868341627573486</v>
      </c>
      <c r="D31" s="60">
        <v>79.409000208746832</v>
      </c>
      <c r="E31" s="60">
        <v>80.603375642724743</v>
      </c>
      <c r="F31" s="60">
        <v>79.12694293129509</v>
      </c>
      <c r="G31" s="61">
        <v>79.077575914465243</v>
      </c>
      <c r="H31" s="240">
        <f t="shared" si="7"/>
        <v>79.077575914465243</v>
      </c>
      <c r="I31" s="241">
        <f t="shared" si="7"/>
        <v>79.077575914465243</v>
      </c>
      <c r="J31" s="241">
        <f t="shared" si="7"/>
        <v>79.077575914465243</v>
      </c>
      <c r="K31" s="241">
        <f t="shared" si="7"/>
        <v>79.077575914465243</v>
      </c>
      <c r="L31" s="241">
        <f t="shared" si="7"/>
        <v>79.077575914465243</v>
      </c>
      <c r="M31" s="241">
        <f t="shared" si="7"/>
        <v>79.077575914465243</v>
      </c>
      <c r="N31" s="241">
        <f t="shared" si="7"/>
        <v>79.077575914465243</v>
      </c>
      <c r="O31" s="241">
        <f t="shared" si="7"/>
        <v>79.077575914465243</v>
      </c>
      <c r="P31" s="241">
        <f t="shared" si="7"/>
        <v>79.077575914465243</v>
      </c>
      <c r="Q31" s="242">
        <f t="shared" si="7"/>
        <v>79.077575914465243</v>
      </c>
    </row>
    <row r="32" spans="1:18">
      <c r="A32" s="69" t="s">
        <v>22</v>
      </c>
      <c r="B32" s="59">
        <v>82.462323444306307</v>
      </c>
      <c r="C32" s="60">
        <v>82.141979522674049</v>
      </c>
      <c r="D32" s="60">
        <v>82.488103999825114</v>
      </c>
      <c r="E32" s="60">
        <v>83.427958139729711</v>
      </c>
      <c r="F32" s="60">
        <v>83.822444068230723</v>
      </c>
      <c r="G32" s="61">
        <v>83.111074381648692</v>
      </c>
      <c r="H32" s="240">
        <f t="shared" si="7"/>
        <v>83.111074381648692</v>
      </c>
      <c r="I32" s="241">
        <f t="shared" si="7"/>
        <v>83.111074381648692</v>
      </c>
      <c r="J32" s="241">
        <f t="shared" si="7"/>
        <v>83.111074381648692</v>
      </c>
      <c r="K32" s="241">
        <f t="shared" si="7"/>
        <v>83.111074381648692</v>
      </c>
      <c r="L32" s="241">
        <f t="shared" si="7"/>
        <v>83.111074381648692</v>
      </c>
      <c r="M32" s="241">
        <f t="shared" si="7"/>
        <v>83.111074381648692</v>
      </c>
      <c r="N32" s="241">
        <f t="shared" si="7"/>
        <v>83.111074381648692</v>
      </c>
      <c r="O32" s="241">
        <f t="shared" si="7"/>
        <v>83.111074381648692</v>
      </c>
      <c r="P32" s="241">
        <f t="shared" si="7"/>
        <v>83.111074381648692</v>
      </c>
      <c r="Q32" s="242">
        <f t="shared" si="7"/>
        <v>83.111074381648692</v>
      </c>
    </row>
    <row r="33" spans="1:17">
      <c r="A33" s="69" t="s">
        <v>23</v>
      </c>
      <c r="B33" s="59">
        <v>83.949816041368933</v>
      </c>
      <c r="C33" s="60">
        <v>83.20476143959587</v>
      </c>
      <c r="D33" s="60">
        <v>84.409046257086771</v>
      </c>
      <c r="E33" s="60">
        <v>85.043014576432114</v>
      </c>
      <c r="F33" s="60">
        <v>85.056819775104458</v>
      </c>
      <c r="G33" s="61">
        <v>85.633550657951048</v>
      </c>
      <c r="H33" s="240">
        <f t="shared" si="7"/>
        <v>85.633550657951048</v>
      </c>
      <c r="I33" s="241">
        <f t="shared" si="7"/>
        <v>85.633550657951048</v>
      </c>
      <c r="J33" s="241">
        <f t="shared" si="7"/>
        <v>85.633550657951048</v>
      </c>
      <c r="K33" s="241">
        <f t="shared" si="7"/>
        <v>85.633550657951048</v>
      </c>
      <c r="L33" s="241">
        <f t="shared" si="7"/>
        <v>85.633550657951048</v>
      </c>
      <c r="M33" s="241">
        <f t="shared" si="7"/>
        <v>85.633550657951048</v>
      </c>
      <c r="N33" s="241">
        <f t="shared" si="7"/>
        <v>85.633550657951048</v>
      </c>
      <c r="O33" s="241">
        <f t="shared" si="7"/>
        <v>85.633550657951048</v>
      </c>
      <c r="P33" s="241">
        <f t="shared" si="7"/>
        <v>85.633550657951048</v>
      </c>
      <c r="Q33" s="242">
        <f t="shared" si="7"/>
        <v>85.633550657951048</v>
      </c>
    </row>
    <row r="34" spans="1:17">
      <c r="A34" s="69" t="s">
        <v>24</v>
      </c>
      <c r="B34" s="59">
        <v>82.900732045565931</v>
      </c>
      <c r="C34" s="60">
        <v>82.557033576479796</v>
      </c>
      <c r="D34" s="60">
        <v>83.366887194527607</v>
      </c>
      <c r="E34" s="60">
        <v>84.135233018631581</v>
      </c>
      <c r="F34" s="60">
        <v>84.496708182195846</v>
      </c>
      <c r="G34" s="61">
        <v>84.93942810065559</v>
      </c>
      <c r="H34" s="240">
        <f t="shared" si="7"/>
        <v>84.93942810065559</v>
      </c>
      <c r="I34" s="241">
        <f t="shared" si="7"/>
        <v>84.93942810065559</v>
      </c>
      <c r="J34" s="241">
        <f t="shared" si="7"/>
        <v>84.93942810065559</v>
      </c>
      <c r="K34" s="241">
        <f t="shared" si="7"/>
        <v>84.93942810065559</v>
      </c>
      <c r="L34" s="241">
        <f t="shared" si="7"/>
        <v>84.93942810065559</v>
      </c>
      <c r="M34" s="241">
        <f t="shared" si="7"/>
        <v>84.93942810065559</v>
      </c>
      <c r="N34" s="241">
        <f t="shared" si="7"/>
        <v>84.93942810065559</v>
      </c>
      <c r="O34" s="241">
        <f t="shared" si="7"/>
        <v>84.93942810065559</v>
      </c>
      <c r="P34" s="241">
        <f t="shared" si="7"/>
        <v>84.93942810065559</v>
      </c>
      <c r="Q34" s="242">
        <f t="shared" si="7"/>
        <v>84.93942810065559</v>
      </c>
    </row>
    <row r="35" spans="1:17">
      <c r="A35" s="69" t="s">
        <v>25</v>
      </c>
      <c r="B35" s="59">
        <v>80.197213577396283</v>
      </c>
      <c r="C35" s="60">
        <v>79.497530647964638</v>
      </c>
      <c r="D35" s="60">
        <v>80.694902408535683</v>
      </c>
      <c r="E35" s="60">
        <v>81.226012863063019</v>
      </c>
      <c r="F35" s="60">
        <v>81.633992403407547</v>
      </c>
      <c r="G35" s="61">
        <v>81.456686183640514</v>
      </c>
      <c r="H35" s="240">
        <f t="shared" si="7"/>
        <v>81.456686183640514</v>
      </c>
      <c r="I35" s="241">
        <f t="shared" si="7"/>
        <v>81.456686183640514</v>
      </c>
      <c r="J35" s="241">
        <f t="shared" si="7"/>
        <v>81.456686183640514</v>
      </c>
      <c r="K35" s="241">
        <f t="shared" si="7"/>
        <v>81.456686183640514</v>
      </c>
      <c r="L35" s="241">
        <f t="shared" si="7"/>
        <v>81.456686183640514</v>
      </c>
      <c r="M35" s="241">
        <f t="shared" si="7"/>
        <v>81.456686183640514</v>
      </c>
      <c r="N35" s="241">
        <f t="shared" si="7"/>
        <v>81.456686183640514</v>
      </c>
      <c r="O35" s="241">
        <f t="shared" si="7"/>
        <v>81.456686183640514</v>
      </c>
      <c r="P35" s="241">
        <f t="shared" si="7"/>
        <v>81.456686183640514</v>
      </c>
      <c r="Q35" s="242">
        <f t="shared" si="7"/>
        <v>81.456686183640514</v>
      </c>
    </row>
    <row r="36" spans="1:17">
      <c r="A36" s="69" t="s">
        <v>26</v>
      </c>
      <c r="B36" s="59">
        <v>72.262427562296025</v>
      </c>
      <c r="C36" s="60">
        <v>71.720056632408813</v>
      </c>
      <c r="D36" s="60">
        <v>73.8598132819195</v>
      </c>
      <c r="E36" s="60">
        <v>74.629113156991735</v>
      </c>
      <c r="F36" s="60">
        <v>74.942803130278421</v>
      </c>
      <c r="G36" s="61">
        <v>75.574570961184889</v>
      </c>
      <c r="H36" s="240">
        <f t="shared" si="7"/>
        <v>75.574570961184889</v>
      </c>
      <c r="I36" s="241">
        <f t="shared" si="7"/>
        <v>75.574570961184889</v>
      </c>
      <c r="J36" s="241">
        <f t="shared" si="7"/>
        <v>75.574570961184889</v>
      </c>
      <c r="K36" s="241">
        <f t="shared" si="7"/>
        <v>75.574570961184889</v>
      </c>
      <c r="L36" s="241">
        <f t="shared" si="7"/>
        <v>75.574570961184889</v>
      </c>
      <c r="M36" s="241">
        <f t="shared" si="7"/>
        <v>75.574570961184889</v>
      </c>
      <c r="N36" s="241">
        <f t="shared" si="7"/>
        <v>75.574570961184889</v>
      </c>
      <c r="O36" s="241">
        <f t="shared" si="7"/>
        <v>75.574570961184889</v>
      </c>
      <c r="P36" s="241">
        <f t="shared" si="7"/>
        <v>75.574570961184889</v>
      </c>
      <c r="Q36" s="242">
        <f t="shared" si="7"/>
        <v>75.574570961184889</v>
      </c>
    </row>
    <row r="37" spans="1:17">
      <c r="A37" s="69" t="s">
        <v>27</v>
      </c>
      <c r="B37" s="59">
        <v>63.924918513447672</v>
      </c>
      <c r="C37" s="60">
        <v>64.166049181068018</v>
      </c>
      <c r="D37" s="60">
        <v>65.608869800947289</v>
      </c>
      <c r="E37" s="60">
        <v>65.979955156063255</v>
      </c>
      <c r="F37" s="60">
        <v>67.204789329515421</v>
      </c>
      <c r="G37" s="61">
        <v>67.023715052455984</v>
      </c>
      <c r="H37" s="240">
        <f t="shared" si="7"/>
        <v>67.023715052455984</v>
      </c>
      <c r="I37" s="241">
        <f t="shared" si="7"/>
        <v>67.023715052455984</v>
      </c>
      <c r="J37" s="241">
        <f t="shared" si="7"/>
        <v>67.023715052455984</v>
      </c>
      <c r="K37" s="241">
        <f t="shared" si="7"/>
        <v>67.023715052455984</v>
      </c>
      <c r="L37" s="241">
        <f t="shared" si="7"/>
        <v>67.023715052455984</v>
      </c>
      <c r="M37" s="241">
        <f t="shared" si="7"/>
        <v>67.023715052455984</v>
      </c>
      <c r="N37" s="241">
        <f t="shared" si="7"/>
        <v>67.023715052455984</v>
      </c>
      <c r="O37" s="241">
        <f t="shared" si="7"/>
        <v>67.023715052455984</v>
      </c>
      <c r="P37" s="241">
        <f t="shared" si="7"/>
        <v>67.023715052455984</v>
      </c>
      <c r="Q37" s="242">
        <f t="shared" si="7"/>
        <v>67.023715052455984</v>
      </c>
    </row>
    <row r="38" spans="1:17">
      <c r="A38" s="69" t="s">
        <v>28</v>
      </c>
      <c r="B38" s="59">
        <v>46.242645786261427</v>
      </c>
      <c r="C38" s="60">
        <v>43.917613519363385</v>
      </c>
      <c r="D38" s="60">
        <v>46.991199837431708</v>
      </c>
      <c r="E38" s="60">
        <v>47.492002183131113</v>
      </c>
      <c r="F38" s="60">
        <v>49.101728460626418</v>
      </c>
      <c r="G38" s="61">
        <v>49.674486724300444</v>
      </c>
      <c r="H38" s="240">
        <f t="shared" si="7"/>
        <v>49.674486724300444</v>
      </c>
      <c r="I38" s="241">
        <f t="shared" si="7"/>
        <v>49.674486724300444</v>
      </c>
      <c r="J38" s="241">
        <f t="shared" si="7"/>
        <v>49.674486724300444</v>
      </c>
      <c r="K38" s="241">
        <f t="shared" si="7"/>
        <v>49.674486724300444</v>
      </c>
      <c r="L38" s="241">
        <f t="shared" si="7"/>
        <v>49.674486724300444</v>
      </c>
      <c r="M38" s="241">
        <f t="shared" si="7"/>
        <v>49.674486724300444</v>
      </c>
      <c r="N38" s="241">
        <f t="shared" si="7"/>
        <v>49.674486724300444</v>
      </c>
      <c r="O38" s="241">
        <f t="shared" si="7"/>
        <v>49.674486724300444</v>
      </c>
      <c r="P38" s="241">
        <f t="shared" si="7"/>
        <v>49.674486724300444</v>
      </c>
      <c r="Q38" s="242">
        <f t="shared" si="7"/>
        <v>49.674486724300444</v>
      </c>
    </row>
    <row r="39" spans="1:17">
      <c r="A39" s="69" t="s">
        <v>29</v>
      </c>
      <c r="B39" s="62">
        <v>19.699311868659837</v>
      </c>
      <c r="C39" s="63">
        <v>18.479852140588811</v>
      </c>
      <c r="D39" s="63">
        <v>19.850170692299475</v>
      </c>
      <c r="E39" s="63">
        <v>19.260042605412384</v>
      </c>
      <c r="F39" s="63">
        <v>19.567906819331771</v>
      </c>
      <c r="G39" s="64">
        <v>19.066698937458298</v>
      </c>
      <c r="H39" s="243">
        <f t="shared" si="7"/>
        <v>19.066698937458298</v>
      </c>
      <c r="I39" s="244">
        <f t="shared" si="7"/>
        <v>19.066698937458298</v>
      </c>
      <c r="J39" s="244">
        <f t="shared" si="7"/>
        <v>19.066698937458298</v>
      </c>
      <c r="K39" s="244">
        <f t="shared" si="7"/>
        <v>19.066698937458298</v>
      </c>
      <c r="L39" s="244">
        <f t="shared" si="7"/>
        <v>19.066698937458298</v>
      </c>
      <c r="M39" s="244">
        <f t="shared" si="7"/>
        <v>19.066698937458298</v>
      </c>
      <c r="N39" s="244">
        <f t="shared" si="7"/>
        <v>19.066698937458298</v>
      </c>
      <c r="O39" s="244">
        <f t="shared" si="7"/>
        <v>19.066698937458298</v>
      </c>
      <c r="P39" s="244">
        <f t="shared" si="7"/>
        <v>19.066698937458298</v>
      </c>
      <c r="Q39" s="245">
        <f t="shared" si="7"/>
        <v>19.066698937458298</v>
      </c>
    </row>
    <row r="40" spans="1:17">
      <c r="A40" s="70"/>
      <c r="B40" s="65"/>
      <c r="C40" s="66"/>
      <c r="D40" s="66"/>
      <c r="E40" s="66"/>
      <c r="F40" s="66"/>
      <c r="G40" s="67"/>
      <c r="H40" s="255"/>
      <c r="I40" s="256"/>
      <c r="J40" s="256"/>
      <c r="K40" s="256"/>
      <c r="L40" s="256"/>
      <c r="M40" s="256"/>
      <c r="N40" s="256"/>
      <c r="O40" s="256"/>
      <c r="P40" s="256"/>
      <c r="Q40" s="257"/>
    </row>
  </sheetData>
  <sheetProtection password="CC3D" sheet="1" objects="1" scenarios="1"/>
  <mergeCells count="4">
    <mergeCell ref="B3:G3"/>
    <mergeCell ref="H3:Q3"/>
    <mergeCell ref="B24:G24"/>
    <mergeCell ref="H24:Q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I19" workbookViewId="0">
      <selection activeCell="H35" sqref="H35:Q35"/>
    </sheetView>
  </sheetViews>
  <sheetFormatPr defaultColWidth="8.85546875" defaultRowHeight="12.75"/>
  <cols>
    <col min="1" max="1" width="36.140625" style="79" customWidth="1"/>
    <col min="2" max="2" width="12.7109375" style="79" bestFit="1" customWidth="1"/>
    <col min="3" max="3" width="13.140625" style="79" bestFit="1" customWidth="1"/>
    <col min="4" max="6" width="12.7109375" style="79" bestFit="1" customWidth="1"/>
    <col min="7" max="14" width="14.28515625" style="79" bestFit="1" customWidth="1"/>
    <col min="15" max="15" width="12.7109375" style="79" customWidth="1"/>
    <col min="16" max="16" width="14.28515625" style="79" bestFit="1" customWidth="1"/>
    <col min="17" max="17" width="15.5703125" style="79" bestFit="1" customWidth="1"/>
    <col min="18" max="18" width="49" style="79" customWidth="1"/>
    <col min="19" max="19" width="8.85546875" style="79" hidden="1" customWidth="1"/>
    <col min="20" max="16384" width="8.85546875" style="79"/>
  </cols>
  <sheetData>
    <row r="1" spans="1:18" ht="15">
      <c r="A1" s="74" t="s">
        <v>37</v>
      </c>
      <c r="B1" s="78"/>
      <c r="C1" s="78"/>
      <c r="D1" s="78"/>
      <c r="H1" s="80"/>
      <c r="I1" s="80"/>
      <c r="J1" s="80"/>
      <c r="K1" s="80"/>
      <c r="L1" s="80"/>
      <c r="M1" s="80"/>
      <c r="N1" s="80"/>
      <c r="O1" s="80"/>
      <c r="P1" s="80"/>
      <c r="Q1" s="80"/>
    </row>
    <row r="3" spans="1:18">
      <c r="A3" s="81"/>
      <c r="B3" s="274" t="s">
        <v>15</v>
      </c>
      <c r="C3" s="275"/>
      <c r="D3" s="275"/>
      <c r="E3" s="275"/>
      <c r="F3" s="275"/>
      <c r="G3" s="275"/>
      <c r="H3" s="274" t="s">
        <v>13</v>
      </c>
      <c r="I3" s="275"/>
      <c r="J3" s="275"/>
      <c r="K3" s="275"/>
      <c r="L3" s="275"/>
      <c r="M3" s="275"/>
      <c r="N3" s="275"/>
      <c r="O3" s="275"/>
      <c r="P3" s="275"/>
      <c r="Q3" s="276"/>
      <c r="R3" s="275" t="s">
        <v>38</v>
      </c>
    </row>
    <row r="4" spans="1:18">
      <c r="A4" s="82" t="s">
        <v>39</v>
      </c>
      <c r="B4" s="83">
        <v>2005</v>
      </c>
      <c r="C4" s="84">
        <v>2006</v>
      </c>
      <c r="D4" s="84">
        <v>2007</v>
      </c>
      <c r="E4" s="84">
        <v>2008</v>
      </c>
      <c r="F4" s="84">
        <v>2009</v>
      </c>
      <c r="G4" s="84">
        <v>2010</v>
      </c>
      <c r="H4" s="83">
        <v>2011</v>
      </c>
      <c r="I4" s="84">
        <v>2012</v>
      </c>
      <c r="J4" s="84">
        <v>2013</v>
      </c>
      <c r="K4" s="84">
        <v>2014</v>
      </c>
      <c r="L4" s="84">
        <v>2015</v>
      </c>
      <c r="M4" s="84">
        <v>2016</v>
      </c>
      <c r="N4" s="84">
        <v>2017</v>
      </c>
      <c r="O4" s="84">
        <v>2018</v>
      </c>
      <c r="P4" s="84">
        <v>2019</v>
      </c>
      <c r="Q4" s="85">
        <v>2020</v>
      </c>
      <c r="R4" s="277"/>
    </row>
    <row r="5" spans="1:18">
      <c r="A5" s="86"/>
      <c r="B5" s="87"/>
      <c r="C5" s="87"/>
      <c r="D5" s="87"/>
      <c r="E5" s="87"/>
      <c r="F5" s="87"/>
      <c r="G5" s="87"/>
      <c r="H5" s="88"/>
      <c r="I5" s="89"/>
      <c r="J5" s="89"/>
      <c r="K5" s="89"/>
      <c r="L5" s="89"/>
      <c r="M5" s="89"/>
      <c r="N5" s="89"/>
      <c r="O5" s="89"/>
      <c r="P5" s="89"/>
      <c r="Q5" s="90"/>
      <c r="R5" s="91"/>
    </row>
    <row r="6" spans="1:18">
      <c r="A6" s="92" t="s">
        <v>40</v>
      </c>
      <c r="B6" s="93"/>
      <c r="C6" s="93"/>
      <c r="D6" s="93"/>
      <c r="E6" s="93"/>
      <c r="F6" s="93"/>
      <c r="G6" s="93"/>
      <c r="H6" s="94"/>
      <c r="I6" s="95"/>
      <c r="J6" s="95"/>
      <c r="K6" s="95"/>
      <c r="L6" s="95"/>
      <c r="M6" s="95"/>
      <c r="N6" s="95"/>
      <c r="O6" s="95"/>
      <c r="P6" s="95"/>
      <c r="Q6" s="96"/>
      <c r="R6" s="97"/>
    </row>
    <row r="7" spans="1:18" ht="25.5">
      <c r="A7" s="98" t="s">
        <v>41</v>
      </c>
      <c r="B7" s="99">
        <v>7389.44</v>
      </c>
      <c r="C7" s="100">
        <v>7850.64</v>
      </c>
      <c r="D7" s="100">
        <v>8085.15</v>
      </c>
      <c r="E7" s="100">
        <v>8912.7000000000007</v>
      </c>
      <c r="F7" s="100">
        <v>8694.2199999999993</v>
      </c>
      <c r="G7" s="100">
        <v>9262.2000000000007</v>
      </c>
      <c r="H7" s="101"/>
      <c r="I7" s="102"/>
      <c r="J7" s="102"/>
      <c r="K7" s="102"/>
      <c r="L7" s="102"/>
      <c r="M7" s="102"/>
      <c r="N7" s="102"/>
      <c r="O7" s="102"/>
      <c r="P7" s="102"/>
      <c r="Q7" s="103"/>
      <c r="R7" s="91" t="s">
        <v>65</v>
      </c>
    </row>
    <row r="8" spans="1:18">
      <c r="A8" s="98" t="s">
        <v>42</v>
      </c>
      <c r="B8" s="108">
        <v>150.47999999999999</v>
      </c>
      <c r="C8" s="108">
        <v>153.58823529411765</v>
      </c>
      <c r="D8" s="108">
        <v>157.4</v>
      </c>
      <c r="E8" s="108">
        <v>160.89448051948051</v>
      </c>
      <c r="F8" s="108">
        <f>E8</f>
        <v>160.89448051948051</v>
      </c>
      <c r="G8" s="109">
        <v>166.75757575757575</v>
      </c>
      <c r="H8" s="108">
        <v>177.46875</v>
      </c>
      <c r="I8" s="102"/>
      <c r="J8" s="102"/>
      <c r="K8" s="102"/>
      <c r="L8" s="102"/>
      <c r="M8" s="102"/>
      <c r="N8" s="102"/>
      <c r="O8" s="102"/>
      <c r="P8" s="102"/>
      <c r="Q8" s="103"/>
      <c r="R8" s="91" t="s">
        <v>66</v>
      </c>
    </row>
    <row r="9" spans="1:18" ht="25.5">
      <c r="A9" s="98" t="s">
        <v>43</v>
      </c>
      <c r="B9" s="108"/>
      <c r="C9" s="99">
        <v>1386.4161169675724</v>
      </c>
      <c r="D9" s="99">
        <v>1443.4549044625583</v>
      </c>
      <c r="E9" s="99">
        <v>1578.6137425565655</v>
      </c>
      <c r="F9" s="99">
        <v>1586.3772580074356</v>
      </c>
      <c r="G9" s="99">
        <v>1678</v>
      </c>
      <c r="H9" s="101"/>
      <c r="I9" s="102"/>
      <c r="J9" s="102"/>
      <c r="K9" s="102"/>
      <c r="L9" s="102"/>
      <c r="M9" s="102"/>
      <c r="N9" s="102"/>
      <c r="O9" s="102"/>
      <c r="P9" s="102"/>
      <c r="Q9" s="103"/>
      <c r="R9" s="110" t="s">
        <v>67</v>
      </c>
    </row>
    <row r="10" spans="1:18">
      <c r="A10" s="98" t="s">
        <v>44</v>
      </c>
      <c r="B10" s="108"/>
      <c r="C10" s="111">
        <v>9.5487778452642402</v>
      </c>
      <c r="D10" s="111">
        <v>8.4830844055067089</v>
      </c>
      <c r="E10" s="111">
        <v>8.9476022703815001</v>
      </c>
      <c r="F10" s="111">
        <v>8.1223024573376215</v>
      </c>
      <c r="G10" s="111">
        <v>7.75</v>
      </c>
      <c r="H10" s="101"/>
      <c r="I10" s="102"/>
      <c r="J10" s="102"/>
      <c r="K10" s="102"/>
      <c r="L10" s="102"/>
      <c r="M10" s="102"/>
      <c r="N10" s="102"/>
      <c r="O10" s="102"/>
      <c r="P10" s="102"/>
      <c r="Q10" s="103"/>
      <c r="R10" s="110"/>
    </row>
    <row r="11" spans="1:18">
      <c r="A11" s="112" t="s">
        <v>45</v>
      </c>
      <c r="B11" s="108"/>
      <c r="C11" s="111">
        <v>3</v>
      </c>
      <c r="D11" s="111">
        <v>2.56</v>
      </c>
      <c r="E11" s="111">
        <v>2.58</v>
      </c>
      <c r="F11" s="111">
        <v>2.27</v>
      </c>
      <c r="G11" s="111">
        <v>2.21</v>
      </c>
      <c r="H11" s="113"/>
      <c r="I11" s="114"/>
      <c r="J11" s="114"/>
      <c r="K11" s="114"/>
      <c r="L11" s="114"/>
      <c r="M11" s="114"/>
      <c r="N11" s="114"/>
      <c r="O11" s="114"/>
      <c r="P11" s="114"/>
      <c r="Q11" s="115"/>
      <c r="R11" s="110"/>
    </row>
    <row r="12" spans="1:18">
      <c r="A12" s="112" t="s">
        <v>46</v>
      </c>
      <c r="B12" s="108"/>
      <c r="C12" s="111">
        <v>4.62</v>
      </c>
      <c r="D12" s="111">
        <v>4.05</v>
      </c>
      <c r="E12" s="111">
        <v>4.34</v>
      </c>
      <c r="F12" s="111">
        <v>4.0999999999999996</v>
      </c>
      <c r="G12" s="111">
        <v>3.87</v>
      </c>
      <c r="H12" s="113"/>
      <c r="I12" s="114"/>
      <c r="J12" s="114"/>
      <c r="K12" s="114"/>
      <c r="L12" s="114"/>
      <c r="M12" s="114"/>
      <c r="N12" s="114"/>
      <c r="O12" s="114"/>
      <c r="P12" s="114"/>
      <c r="Q12" s="115"/>
      <c r="R12" s="110"/>
    </row>
    <row r="13" spans="1:18">
      <c r="A13" s="112" t="s">
        <v>47</v>
      </c>
      <c r="B13" s="108"/>
      <c r="C13" s="111">
        <v>1.93</v>
      </c>
      <c r="D13" s="111">
        <v>1.87</v>
      </c>
      <c r="E13" s="111">
        <v>2.0299999999999998</v>
      </c>
      <c r="F13" s="111">
        <v>1.75</v>
      </c>
      <c r="G13" s="111">
        <v>1.67</v>
      </c>
      <c r="H13" s="113"/>
      <c r="I13" s="114"/>
      <c r="J13" s="114"/>
      <c r="K13" s="114"/>
      <c r="L13" s="114"/>
      <c r="M13" s="114"/>
      <c r="N13" s="114"/>
      <c r="O13" s="114"/>
      <c r="P13" s="114"/>
      <c r="Q13" s="115"/>
      <c r="R13" s="110"/>
    </row>
    <row r="14" spans="1:18" s="89" customFormat="1">
      <c r="A14" s="90"/>
      <c r="G14" s="116"/>
      <c r="H14" s="88"/>
      <c r="Q14" s="90"/>
      <c r="R14" s="110"/>
    </row>
    <row r="15" spans="1:18">
      <c r="A15" s="117" t="s">
        <v>48</v>
      </c>
      <c r="B15" s="118"/>
      <c r="C15" s="119"/>
      <c r="D15" s="119"/>
      <c r="E15" s="120"/>
      <c r="F15" s="120"/>
      <c r="G15" s="120"/>
      <c r="H15" s="121"/>
      <c r="I15" s="120"/>
      <c r="J15" s="120"/>
      <c r="K15" s="120"/>
      <c r="L15" s="120"/>
      <c r="M15" s="120"/>
      <c r="N15" s="120"/>
      <c r="O15" s="120"/>
      <c r="P15" s="120"/>
      <c r="Q15" s="122"/>
      <c r="R15" s="97"/>
    </row>
    <row r="16" spans="1:18" ht="38.25">
      <c r="A16" s="123" t="s">
        <v>49</v>
      </c>
      <c r="B16" s="124">
        <v>4.6046989457427596</v>
      </c>
      <c r="C16" s="125">
        <v>5.0928987130441898</v>
      </c>
      <c r="D16" s="125">
        <v>5.0443161481651</v>
      </c>
      <c r="E16" s="125">
        <v>2.48430040107761</v>
      </c>
      <c r="F16" s="125">
        <v>-2.8</v>
      </c>
      <c r="G16" s="126">
        <v>7.8</v>
      </c>
      <c r="H16" s="127">
        <v>5.0999999999999996</v>
      </c>
      <c r="I16" s="126">
        <v>4</v>
      </c>
      <c r="J16" s="126">
        <v>4</v>
      </c>
      <c r="K16" s="126">
        <v>4</v>
      </c>
      <c r="L16" s="126">
        <v>4</v>
      </c>
      <c r="M16" s="126">
        <v>4</v>
      </c>
      <c r="N16" s="126">
        <v>4</v>
      </c>
      <c r="O16" s="126">
        <v>5</v>
      </c>
      <c r="P16" s="126">
        <v>5</v>
      </c>
      <c r="Q16" s="128">
        <v>5</v>
      </c>
      <c r="R16" s="91" t="s">
        <v>50</v>
      </c>
    </row>
    <row r="17" spans="1:18">
      <c r="A17" s="123" t="s">
        <v>51</v>
      </c>
      <c r="B17" s="129">
        <v>1.838480578</v>
      </c>
      <c r="C17" s="130">
        <v>1.9348702090000001</v>
      </c>
      <c r="D17" s="130">
        <v>2.0016776140000001</v>
      </c>
      <c r="E17" s="130">
        <v>2.0803696270000001</v>
      </c>
      <c r="F17" s="130">
        <f>F25/F24</f>
        <v>2.1208744810114704</v>
      </c>
      <c r="G17" s="130">
        <f>G25/G24</f>
        <v>2.1985596483975542</v>
      </c>
      <c r="H17" s="131"/>
      <c r="I17" s="132"/>
      <c r="J17" s="132"/>
      <c r="K17" s="132"/>
      <c r="L17" s="132"/>
      <c r="M17" s="132"/>
      <c r="N17" s="132"/>
      <c r="O17" s="132"/>
      <c r="P17" s="132"/>
      <c r="Q17" s="133"/>
    </row>
    <row r="18" spans="1:18">
      <c r="A18" s="135" t="s">
        <v>52</v>
      </c>
      <c r="B18" s="136">
        <v>3.04</v>
      </c>
      <c r="C18" s="137">
        <v>3.88</v>
      </c>
      <c r="D18" s="137">
        <v>3.3</v>
      </c>
      <c r="E18" s="126">
        <v>0.34</v>
      </c>
      <c r="F18" s="126">
        <v>-4.07</v>
      </c>
      <c r="G18" s="126">
        <v>4.49</v>
      </c>
      <c r="H18" s="138"/>
      <c r="I18" s="139"/>
      <c r="J18" s="139"/>
      <c r="K18" s="139"/>
      <c r="L18" s="139"/>
      <c r="M18" s="139"/>
      <c r="N18" s="139"/>
      <c r="O18" s="139"/>
      <c r="P18" s="139"/>
      <c r="Q18" s="140"/>
      <c r="R18" s="91"/>
    </row>
    <row r="19" spans="1:18" s="107" customFormat="1">
      <c r="A19" s="141"/>
      <c r="B19" s="105"/>
      <c r="C19" s="105"/>
      <c r="D19" s="105"/>
      <c r="E19" s="105"/>
      <c r="F19" s="105"/>
      <c r="G19" s="105"/>
      <c r="H19" s="104"/>
      <c r="I19" s="105"/>
      <c r="J19" s="105"/>
      <c r="K19" s="105"/>
      <c r="L19" s="105"/>
      <c r="M19" s="105"/>
      <c r="N19" s="105"/>
      <c r="O19" s="105"/>
      <c r="P19" s="105"/>
      <c r="Q19" s="106"/>
    </row>
    <row r="20" spans="1:18">
      <c r="A20" s="81"/>
      <c r="B20" s="274" t="s">
        <v>15</v>
      </c>
      <c r="C20" s="275"/>
      <c r="D20" s="275"/>
      <c r="E20" s="275"/>
      <c r="F20" s="275"/>
      <c r="G20" s="275"/>
      <c r="H20" s="274" t="s">
        <v>13</v>
      </c>
      <c r="I20" s="275"/>
      <c r="J20" s="275"/>
      <c r="K20" s="275"/>
      <c r="L20" s="275"/>
      <c r="M20" s="275"/>
      <c r="N20" s="275"/>
      <c r="O20" s="275"/>
      <c r="P20" s="275"/>
      <c r="Q20" s="276"/>
      <c r="R20" s="275" t="s">
        <v>38</v>
      </c>
    </row>
    <row r="21" spans="1:18">
      <c r="A21" s="82" t="s">
        <v>53</v>
      </c>
      <c r="B21" s="83">
        <v>2005</v>
      </c>
      <c r="C21" s="84">
        <v>2006</v>
      </c>
      <c r="D21" s="84">
        <v>2007</v>
      </c>
      <c r="E21" s="84">
        <v>2008</v>
      </c>
      <c r="F21" s="84">
        <v>2009</v>
      </c>
      <c r="G21" s="84">
        <v>2010</v>
      </c>
      <c r="H21" s="83">
        <v>2011</v>
      </c>
      <c r="I21" s="84">
        <v>2012</v>
      </c>
      <c r="J21" s="84">
        <v>2013</v>
      </c>
      <c r="K21" s="84">
        <v>2014</v>
      </c>
      <c r="L21" s="84">
        <v>2015</v>
      </c>
      <c r="M21" s="84">
        <v>2016</v>
      </c>
      <c r="N21" s="84">
        <v>2017</v>
      </c>
      <c r="O21" s="84">
        <v>2018</v>
      </c>
      <c r="P21" s="84">
        <v>2019</v>
      </c>
      <c r="Q21" s="85">
        <v>2020</v>
      </c>
      <c r="R21" s="277"/>
    </row>
    <row r="22" spans="1:18">
      <c r="A22" s="142" t="s">
        <v>54</v>
      </c>
      <c r="B22" s="143"/>
      <c r="C22" s="144"/>
      <c r="D22" s="144"/>
      <c r="E22" s="144"/>
      <c r="F22" s="144"/>
      <c r="G22" s="89"/>
      <c r="H22" s="88"/>
      <c r="I22" s="89"/>
      <c r="J22" s="89"/>
      <c r="K22" s="89"/>
      <c r="L22" s="89"/>
      <c r="M22" s="89"/>
      <c r="N22" s="89"/>
      <c r="O22" s="89"/>
      <c r="P22" s="89"/>
      <c r="Q22" s="90"/>
      <c r="R22" s="75"/>
    </row>
    <row r="23" spans="1:18">
      <c r="A23" s="117" t="s">
        <v>55</v>
      </c>
      <c r="B23" s="118"/>
      <c r="C23" s="119"/>
      <c r="D23" s="119"/>
      <c r="E23" s="95"/>
      <c r="F23" s="95"/>
      <c r="G23" s="95"/>
      <c r="H23" s="146"/>
      <c r="I23" s="95"/>
      <c r="J23" s="95"/>
      <c r="K23" s="95"/>
      <c r="L23" s="95"/>
      <c r="M23" s="95"/>
      <c r="N23" s="95"/>
      <c r="O23" s="95"/>
      <c r="P23" s="95"/>
      <c r="Q23" s="96"/>
      <c r="R23" s="147"/>
    </row>
    <row r="24" spans="1:18" ht="25.5">
      <c r="A24" s="98" t="s">
        <v>56</v>
      </c>
      <c r="B24" s="148">
        <v>3858000</v>
      </c>
      <c r="C24" s="148">
        <v>4054500</v>
      </c>
      <c r="D24" s="148">
        <v>4259000</v>
      </c>
      <c r="E24" s="148">
        <v>4364800</v>
      </c>
      <c r="F24" s="148">
        <v>4263100</v>
      </c>
      <c r="G24" s="148">
        <v>4596100</v>
      </c>
      <c r="H24" s="149"/>
      <c r="I24" s="150"/>
      <c r="J24" s="150"/>
      <c r="K24" s="150"/>
      <c r="L24" s="150"/>
      <c r="M24" s="150"/>
      <c r="N24" s="150"/>
      <c r="O24" s="150"/>
      <c r="P24" s="150"/>
      <c r="Q24" s="151"/>
      <c r="R24" s="152" t="s">
        <v>68</v>
      </c>
    </row>
    <row r="25" spans="1:18">
      <c r="A25" s="135" t="s">
        <v>57</v>
      </c>
      <c r="B25" s="154">
        <v>7092800</v>
      </c>
      <c r="C25" s="99">
        <v>7844900</v>
      </c>
      <c r="D25" s="99">
        <v>8525200</v>
      </c>
      <c r="E25" s="99">
        <v>9080400</v>
      </c>
      <c r="F25" s="99">
        <v>9041500</v>
      </c>
      <c r="G25" s="99">
        <v>10104800</v>
      </c>
      <c r="H25" s="154">
        <v>10423879.781420765</v>
      </c>
      <c r="I25" s="99">
        <v>11692589.47368421</v>
      </c>
      <c r="J25" s="99">
        <v>12901329.896907218</v>
      </c>
      <c r="K25" s="99">
        <v>14123204.081632653</v>
      </c>
      <c r="L25" s="99">
        <v>15382055.837563453</v>
      </c>
      <c r="M25" s="99">
        <v>16574346.733668344</v>
      </c>
      <c r="N25" s="99">
        <v>17893160</v>
      </c>
      <c r="O25" s="99">
        <v>19091806.740000002</v>
      </c>
      <c r="P25" s="99">
        <v>20329381.07</v>
      </c>
      <c r="Q25" s="155">
        <v>21566955.399999999</v>
      </c>
      <c r="R25" s="152" t="s">
        <v>58</v>
      </c>
    </row>
    <row r="26" spans="1:18">
      <c r="A26" s="153"/>
      <c r="B26" s="76"/>
      <c r="C26" s="77"/>
      <c r="D26" s="77"/>
      <c r="E26" s="89"/>
      <c r="F26" s="89"/>
      <c r="G26" s="89"/>
      <c r="H26" s="88"/>
      <c r="I26" s="89"/>
      <c r="J26" s="89"/>
      <c r="K26" s="89"/>
      <c r="L26" s="89"/>
      <c r="M26" s="89"/>
      <c r="N26" s="89"/>
      <c r="O26" s="89"/>
      <c r="P26" s="89"/>
      <c r="Q26" s="90"/>
      <c r="R26" s="152"/>
    </row>
    <row r="27" spans="1:18">
      <c r="A27" s="117" t="s">
        <v>48</v>
      </c>
      <c r="B27" s="118"/>
      <c r="C27" s="119"/>
      <c r="D27" s="119"/>
      <c r="E27" s="95"/>
      <c r="F27" s="95"/>
      <c r="G27" s="95"/>
      <c r="H27" s="146"/>
      <c r="I27" s="95"/>
      <c r="J27" s="95"/>
      <c r="K27" s="95"/>
      <c r="L27" s="95"/>
      <c r="M27" s="95"/>
      <c r="N27" s="95"/>
      <c r="O27" s="95"/>
      <c r="P27" s="95"/>
      <c r="Q27" s="96"/>
      <c r="R27" s="156"/>
    </row>
    <row r="28" spans="1:18">
      <c r="A28" s="157"/>
      <c r="B28" s="158"/>
      <c r="C28" s="159"/>
      <c r="D28" s="159"/>
      <c r="E28" s="89"/>
      <c r="F28" s="89"/>
      <c r="G28" s="89"/>
      <c r="H28" s="88"/>
      <c r="I28" s="89"/>
      <c r="J28" s="89"/>
      <c r="K28" s="89"/>
      <c r="L28" s="89"/>
      <c r="M28" s="89"/>
      <c r="N28" s="89"/>
      <c r="O28" s="89"/>
      <c r="P28" s="89"/>
      <c r="Q28" s="90"/>
      <c r="R28" s="152"/>
    </row>
    <row r="29" spans="1:18" ht="15">
      <c r="A29" s="160" t="s">
        <v>59</v>
      </c>
      <c r="B29" s="161">
        <v>4.5</v>
      </c>
      <c r="C29" s="162">
        <v>4.7</v>
      </c>
      <c r="D29" s="162">
        <v>2.2999999999999998</v>
      </c>
      <c r="E29" s="162">
        <v>5.5</v>
      </c>
      <c r="F29" s="162">
        <v>-0.9</v>
      </c>
      <c r="G29" s="163">
        <v>3.3</v>
      </c>
      <c r="H29" s="231">
        <v>4</v>
      </c>
      <c r="I29" s="232">
        <v>2.5</v>
      </c>
      <c r="J29" s="232">
        <v>2.5</v>
      </c>
      <c r="K29" s="232">
        <v>2.5</v>
      </c>
      <c r="L29" s="232">
        <v>2.5</v>
      </c>
      <c r="M29" s="232">
        <v>2.5</v>
      </c>
      <c r="N29" s="232">
        <v>2.5</v>
      </c>
      <c r="O29" s="232">
        <v>2.5</v>
      </c>
      <c r="P29" s="232">
        <v>2.5</v>
      </c>
      <c r="Q29" s="233">
        <v>2.5</v>
      </c>
      <c r="R29" s="164"/>
    </row>
    <row r="30" spans="1:18" s="105" customFormat="1">
      <c r="B30" s="165"/>
      <c r="C30" s="166"/>
      <c r="D30" s="166"/>
      <c r="E30" s="166"/>
      <c r="F30" s="166"/>
      <c r="G30" s="166"/>
      <c r="H30" s="167"/>
      <c r="I30" s="134"/>
      <c r="J30" s="134"/>
      <c r="K30" s="134"/>
      <c r="L30" s="134"/>
      <c r="M30" s="134"/>
      <c r="N30" s="134"/>
      <c r="O30" s="134"/>
      <c r="P30" s="134"/>
      <c r="Q30" s="168"/>
      <c r="R30" s="169"/>
    </row>
    <row r="31" spans="1:18">
      <c r="A31" s="142" t="s">
        <v>60</v>
      </c>
      <c r="B31" s="143"/>
      <c r="C31" s="145"/>
      <c r="D31" s="145"/>
      <c r="E31" s="89"/>
      <c r="F31" s="89"/>
      <c r="G31" s="89"/>
      <c r="H31" s="88"/>
      <c r="I31" s="89"/>
      <c r="J31" s="89"/>
      <c r="K31" s="89"/>
      <c r="L31" s="89"/>
      <c r="M31" s="89"/>
      <c r="N31" s="89"/>
      <c r="O31" s="89"/>
      <c r="P31" s="89"/>
      <c r="Q31" s="90"/>
      <c r="R31" s="152"/>
    </row>
    <row r="32" spans="1:18">
      <c r="A32" s="107"/>
      <c r="B32" s="88"/>
      <c r="C32" s="89"/>
      <c r="D32" s="89"/>
      <c r="E32" s="89"/>
      <c r="F32" s="89"/>
      <c r="G32" s="89"/>
      <c r="H32" s="88"/>
      <c r="I32" s="170"/>
      <c r="J32" s="170"/>
      <c r="K32" s="170"/>
      <c r="L32" s="170"/>
      <c r="M32" s="170"/>
      <c r="N32" s="170"/>
      <c r="O32" s="170"/>
      <c r="P32" s="170"/>
      <c r="Q32" s="171"/>
      <c r="R32" s="152"/>
    </row>
    <row r="33" spans="1:18">
      <c r="A33" s="123" t="s">
        <v>61</v>
      </c>
      <c r="B33" s="154">
        <v>35257.172749999998</v>
      </c>
      <c r="C33" s="99">
        <v>35685.52925</v>
      </c>
      <c r="D33" s="99">
        <v>36249.453500000003</v>
      </c>
      <c r="E33" s="99">
        <v>37016.612000000001</v>
      </c>
      <c r="F33" s="99">
        <v>37706.321000000004</v>
      </c>
      <c r="G33" s="99">
        <v>38037.341999999997</v>
      </c>
      <c r="H33" s="172"/>
      <c r="I33" s="173"/>
      <c r="J33" s="173"/>
      <c r="K33" s="173"/>
      <c r="L33" s="173"/>
      <c r="M33" s="173"/>
      <c r="N33" s="173"/>
      <c r="O33" s="173"/>
      <c r="P33" s="173"/>
      <c r="Q33" s="174"/>
      <c r="R33" s="91" t="s">
        <v>62</v>
      </c>
    </row>
    <row r="34" spans="1:18">
      <c r="A34" s="98" t="s">
        <v>63</v>
      </c>
      <c r="B34" s="175">
        <v>661.21527098607226</v>
      </c>
      <c r="C34" s="175">
        <v>545.50441733868138</v>
      </c>
      <c r="D34" s="175">
        <v>508.48</v>
      </c>
      <c r="E34" s="176">
        <v>521.98</v>
      </c>
      <c r="F34" s="176">
        <v>572.34</v>
      </c>
      <c r="G34" s="176">
        <v>402.18</v>
      </c>
      <c r="H34" s="177"/>
      <c r="I34" s="178"/>
      <c r="J34" s="178"/>
      <c r="K34" s="178"/>
      <c r="L34" s="178"/>
      <c r="M34" s="178"/>
      <c r="N34" s="178"/>
      <c r="O34" s="178"/>
      <c r="P34" s="178"/>
      <c r="Q34" s="179"/>
      <c r="R34" s="152"/>
    </row>
    <row r="35" spans="1:18" ht="15">
      <c r="A35" s="123" t="s">
        <v>64</v>
      </c>
      <c r="B35" s="180">
        <v>1.83</v>
      </c>
      <c r="C35" s="181">
        <v>1.51</v>
      </c>
      <c r="D35" s="181">
        <v>1.38</v>
      </c>
      <c r="E35" s="181">
        <v>1.38</v>
      </c>
      <c r="F35" s="181">
        <v>1.49</v>
      </c>
      <c r="G35" s="181">
        <v>1.04</v>
      </c>
      <c r="H35" s="234">
        <v>1.5</v>
      </c>
      <c r="I35" s="235">
        <f>H35</f>
        <v>1.5</v>
      </c>
      <c r="J35" s="235">
        <f t="shared" ref="J35:Q35" si="0">I35</f>
        <v>1.5</v>
      </c>
      <c r="K35" s="235">
        <f t="shared" si="0"/>
        <v>1.5</v>
      </c>
      <c r="L35" s="235">
        <f t="shared" si="0"/>
        <v>1.5</v>
      </c>
      <c r="M35" s="235">
        <f t="shared" si="0"/>
        <v>1.5</v>
      </c>
      <c r="N35" s="235">
        <f t="shared" si="0"/>
        <v>1.5</v>
      </c>
      <c r="O35" s="235">
        <f t="shared" si="0"/>
        <v>1.5</v>
      </c>
      <c r="P35" s="235">
        <f t="shared" si="0"/>
        <v>1.5</v>
      </c>
      <c r="Q35" s="236">
        <f t="shared" si="0"/>
        <v>1.5</v>
      </c>
      <c r="R35" s="152"/>
    </row>
  </sheetData>
  <sheetProtection password="CC3D" sheet="1" objects="1" scenarios="1"/>
  <mergeCells count="6">
    <mergeCell ref="B3:G3"/>
    <mergeCell ref="H3:Q3"/>
    <mergeCell ref="R3:R4"/>
    <mergeCell ref="B20:G20"/>
    <mergeCell ref="H20:Q20"/>
    <mergeCell ref="R20:R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34" workbookViewId="0">
      <selection activeCell="A48" sqref="A48"/>
    </sheetView>
  </sheetViews>
  <sheetFormatPr defaultRowHeight="14.25"/>
  <cols>
    <col min="1" max="1" width="43.85546875" style="266" bestFit="1" customWidth="1"/>
    <col min="2" max="2" width="9.140625" style="219"/>
    <col min="3" max="11" width="11.28515625" style="219" bestFit="1" customWidth="1"/>
    <col min="12" max="16384" width="9.140625" style="219"/>
  </cols>
  <sheetData>
    <row r="1" spans="1:11" ht="15">
      <c r="A1" s="258" t="s">
        <v>89</v>
      </c>
      <c r="B1" s="217">
        <v>2011</v>
      </c>
      <c r="C1" s="217">
        <v>2012</v>
      </c>
      <c r="D1" s="217">
        <v>2013</v>
      </c>
      <c r="E1" s="217">
        <v>2014</v>
      </c>
      <c r="F1" s="217">
        <v>2015</v>
      </c>
      <c r="G1" s="217">
        <v>2016</v>
      </c>
      <c r="H1" s="218">
        <v>2017</v>
      </c>
      <c r="I1" s="218">
        <v>2018</v>
      </c>
      <c r="J1" s="218">
        <v>2019</v>
      </c>
      <c r="K1" s="218">
        <v>2020</v>
      </c>
    </row>
    <row r="2" spans="1:11" ht="15">
      <c r="A2" s="278" t="s">
        <v>90</v>
      </c>
      <c r="B2" s="279"/>
      <c r="C2" s="279"/>
      <c r="D2" s="279"/>
      <c r="E2" s="279"/>
      <c r="F2" s="279"/>
      <c r="G2" s="279"/>
      <c r="H2" s="279"/>
      <c r="I2" s="279"/>
      <c r="J2" s="279"/>
      <c r="K2" s="280"/>
    </row>
    <row r="3" spans="1:11" ht="15">
      <c r="A3" s="259" t="s">
        <v>95</v>
      </c>
      <c r="B3" s="220">
        <v>4855</v>
      </c>
      <c r="C3" s="220">
        <v>5337.8617115938196</v>
      </c>
      <c r="D3" s="220">
        <v>5230.3237416350357</v>
      </c>
      <c r="E3" s="220">
        <v>5145.9406814487102</v>
      </c>
      <c r="F3" s="220">
        <v>5087.1652808574418</v>
      </c>
      <c r="G3" s="220">
        <v>5054.7050098642876</v>
      </c>
      <c r="H3" s="220">
        <v>5050.060487853254</v>
      </c>
      <c r="I3" s="220">
        <v>5072.5280883463374</v>
      </c>
      <c r="J3" s="220">
        <v>5120.4456399856554</v>
      </c>
      <c r="K3" s="220">
        <v>5190.1852571771442</v>
      </c>
    </row>
    <row r="4" spans="1:11" ht="15">
      <c r="A4" s="259" t="s">
        <v>106</v>
      </c>
      <c r="B4" s="220"/>
      <c r="C4" s="220">
        <f>ProjectedSSO!B7</f>
        <v>7039.1742023545467</v>
      </c>
      <c r="D4" s="220">
        <f>ProjectedSSO!C7</f>
        <v>7354.8231511254016</v>
      </c>
      <c r="E4" s="220">
        <f>ProjectedSSO!D7</f>
        <v>7672.688499619193</v>
      </c>
      <c r="F4" s="220">
        <f>ProjectedSSO!E7</f>
        <v>8096.7965367965371</v>
      </c>
      <c r="G4" s="220">
        <f>ProjectedSSO!F7</f>
        <v>8528.4485151262834</v>
      </c>
      <c r="H4" s="220">
        <f>ProjectedSSO!G7</f>
        <v>8950.9641873278233</v>
      </c>
      <c r="I4" s="220">
        <f>ProjectedSSO!H7</f>
        <v>9376.0598503740657</v>
      </c>
      <c r="J4" s="220">
        <f>ProjectedSSO!I7</f>
        <v>9798.7008385496629</v>
      </c>
      <c r="K4" s="220">
        <f>ProjectedSSO!J7</f>
        <v>10320.928689883915</v>
      </c>
    </row>
    <row r="5" spans="1:11" ht="30">
      <c r="A5" s="259" t="s">
        <v>118</v>
      </c>
      <c r="B5" s="220">
        <v>1493.9103596785023</v>
      </c>
      <c r="C5" s="220">
        <v>1441.1223746443375</v>
      </c>
      <c r="D5" s="220">
        <v>1394.3681372544595</v>
      </c>
      <c r="E5" s="220">
        <v>1352.5286658056011</v>
      </c>
      <c r="F5" s="220">
        <v>1314.864782664989</v>
      </c>
      <c r="G5" s="220">
        <v>1280.6612071143263</v>
      </c>
      <c r="H5" s="220">
        <v>1249.3957337678874</v>
      </c>
      <c r="I5" s="220">
        <v>1220.6562813372695</v>
      </c>
      <c r="J5" s="220">
        <v>1194.0987842138657</v>
      </c>
      <c r="K5" s="220">
        <v>1169.4352536207002</v>
      </c>
    </row>
    <row r="6" spans="1:11" ht="15">
      <c r="A6" s="259" t="s">
        <v>91</v>
      </c>
      <c r="B6" s="220"/>
      <c r="C6" s="221">
        <v>0.5</v>
      </c>
      <c r="D6" s="221">
        <v>0.8</v>
      </c>
      <c r="E6" s="221">
        <v>1</v>
      </c>
      <c r="F6" s="221">
        <v>1</v>
      </c>
      <c r="G6" s="221">
        <v>1</v>
      </c>
      <c r="H6" s="221">
        <v>1</v>
      </c>
      <c r="I6" s="221">
        <v>1</v>
      </c>
      <c r="J6" s="221">
        <v>1</v>
      </c>
      <c r="K6" s="221">
        <v>1</v>
      </c>
    </row>
    <row r="7" spans="1:11" ht="15">
      <c r="A7" s="259" t="s">
        <v>92</v>
      </c>
      <c r="B7" s="220"/>
      <c r="C7" s="221">
        <v>0.05</v>
      </c>
      <c r="D7" s="221">
        <v>0.05</v>
      </c>
      <c r="E7" s="221">
        <v>0.05</v>
      </c>
      <c r="F7" s="221">
        <v>0.05</v>
      </c>
      <c r="G7" s="221">
        <v>0.05</v>
      </c>
      <c r="H7" s="221">
        <v>0.05</v>
      </c>
      <c r="I7" s="221">
        <v>0.05</v>
      </c>
      <c r="J7" s="221">
        <v>0.05</v>
      </c>
      <c r="K7" s="221">
        <v>0.05</v>
      </c>
    </row>
    <row r="8" spans="1:11" ht="15">
      <c r="A8" s="278" t="s">
        <v>7</v>
      </c>
      <c r="B8" s="279"/>
      <c r="C8" s="279"/>
      <c r="D8" s="279"/>
      <c r="E8" s="279"/>
      <c r="F8" s="279"/>
      <c r="G8" s="279"/>
      <c r="H8" s="279"/>
      <c r="I8" s="279"/>
      <c r="J8" s="279"/>
      <c r="K8" s="280"/>
    </row>
    <row r="9" spans="1:11" ht="15">
      <c r="A9" s="259" t="s">
        <v>106</v>
      </c>
      <c r="B9" s="220"/>
      <c r="C9" s="220">
        <f>ProjectedSSO!B9</f>
        <v>6825.8658931922882</v>
      </c>
      <c r="D9" s="220">
        <f>ProjectedSSO!C9</f>
        <v>7141.6398713826366</v>
      </c>
      <c r="E9" s="220">
        <f>ProjectedSSO!D9</f>
        <v>7246.4280274181265</v>
      </c>
      <c r="F9" s="220">
        <f>ProjectedSSO!E9</f>
        <v>7457.575757575758</v>
      </c>
      <c r="G9" s="220">
        <f>ProjectedSSO!F9</f>
        <v>7675.603663613655</v>
      </c>
      <c r="H9" s="220">
        <f>ProjectedSSO!G9</f>
        <v>7885.3732126459399</v>
      </c>
      <c r="I9" s="220">
        <f>ProjectedSSO!H9</f>
        <v>8097.5062344139651</v>
      </c>
      <c r="J9" s="220">
        <f>ProjectedSSO!I9</f>
        <v>8307.5941892051487</v>
      </c>
      <c r="K9" s="220">
        <f>ProjectedSSO!J9</f>
        <v>8618.507462686568</v>
      </c>
    </row>
    <row r="10" spans="1:11" ht="30">
      <c r="A10" s="259" t="s">
        <v>94</v>
      </c>
      <c r="B10" s="220">
        <v>305.95055695842274</v>
      </c>
      <c r="C10" s="220">
        <v>313.11488807736526</v>
      </c>
      <c r="D10" s="220">
        <v>319.75089324066892</v>
      </c>
      <c r="E10" s="220">
        <v>325.95870088908578</v>
      </c>
      <c r="F10" s="220">
        <v>331.52216410041291</v>
      </c>
      <c r="G10" s="220">
        <v>338.24501957871502</v>
      </c>
      <c r="H10" s="220">
        <v>344.28856385449166</v>
      </c>
      <c r="I10" s="220">
        <v>350.2045057975746</v>
      </c>
      <c r="J10" s="220">
        <v>355.42867120938411</v>
      </c>
      <c r="K10" s="220">
        <v>360.17293066881666</v>
      </c>
    </row>
    <row r="11" spans="1:11" ht="15">
      <c r="A11" s="260" t="s">
        <v>3</v>
      </c>
      <c r="B11" s="222">
        <v>838.1270459257521</v>
      </c>
      <c r="C11" s="222">
        <v>826.5969518160282</v>
      </c>
      <c r="D11" s="222">
        <v>816.5250151013613</v>
      </c>
      <c r="E11" s="222">
        <v>807.75454794889265</v>
      </c>
      <c r="F11" s="222">
        <v>800.14565036740305</v>
      </c>
      <c r="G11" s="222">
        <v>792.82535213806568</v>
      </c>
      <c r="H11" s="222">
        <v>786.32212157832737</v>
      </c>
      <c r="I11" s="222">
        <v>780.47736113389465</v>
      </c>
      <c r="J11" s="222">
        <v>774.43469616143614</v>
      </c>
      <c r="K11" s="222">
        <v>767.16985806500634</v>
      </c>
    </row>
    <row r="12" spans="1:11" ht="15">
      <c r="A12" s="260" t="s">
        <v>4</v>
      </c>
      <c r="B12" s="223">
        <v>0.36504078760575664</v>
      </c>
      <c r="C12" s="223">
        <v>0.37879995491085938</v>
      </c>
      <c r="D12" s="223">
        <v>0.39159962931567488</v>
      </c>
      <c r="E12" s="223">
        <v>0.40353681909533423</v>
      </c>
      <c r="F12" s="223">
        <v>0.41432727147637161</v>
      </c>
      <c r="G12" s="223">
        <v>0.42663244643545623</v>
      </c>
      <c r="H12" s="223">
        <v>0.43784672261722229</v>
      </c>
      <c r="I12" s="223">
        <v>0.44870552720297974</v>
      </c>
      <c r="J12" s="223">
        <v>0.45895241131512088</v>
      </c>
      <c r="K12" s="223">
        <v>0.46948264049015509</v>
      </c>
    </row>
    <row r="13" spans="1:11" ht="15">
      <c r="A13" s="259" t="s">
        <v>91</v>
      </c>
      <c r="B13" s="220"/>
      <c r="C13" s="221">
        <v>0.5</v>
      </c>
      <c r="D13" s="221">
        <v>0.8</v>
      </c>
      <c r="E13" s="221">
        <v>1</v>
      </c>
      <c r="F13" s="221">
        <v>1</v>
      </c>
      <c r="G13" s="221">
        <v>1</v>
      </c>
      <c r="H13" s="221">
        <v>1</v>
      </c>
      <c r="I13" s="221">
        <v>1</v>
      </c>
      <c r="J13" s="221">
        <v>1</v>
      </c>
      <c r="K13" s="221">
        <v>1</v>
      </c>
    </row>
    <row r="14" spans="1:11" ht="15">
      <c r="A14" s="259" t="s">
        <v>92</v>
      </c>
      <c r="B14" s="220"/>
      <c r="C14" s="221">
        <v>0.05</v>
      </c>
      <c r="D14" s="221">
        <v>0.05</v>
      </c>
      <c r="E14" s="221">
        <v>0.05</v>
      </c>
      <c r="F14" s="221">
        <v>0.05</v>
      </c>
      <c r="G14" s="221">
        <v>0.05</v>
      </c>
      <c r="H14" s="221">
        <v>0.05</v>
      </c>
      <c r="I14" s="221">
        <v>0.05</v>
      </c>
      <c r="J14" s="221">
        <v>0.05</v>
      </c>
      <c r="K14" s="221">
        <v>0.05</v>
      </c>
    </row>
    <row r="15" spans="1:11" ht="15">
      <c r="A15" s="278" t="s">
        <v>6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80"/>
    </row>
    <row r="16" spans="1:11" ht="15">
      <c r="A16" s="261" t="s">
        <v>106</v>
      </c>
      <c r="B16" s="220"/>
      <c r="C16" s="220">
        <f>ProjectedSSO!B11</f>
        <v>319.96246374338853</v>
      </c>
      <c r="D16" s="220">
        <f>ProjectedSSO!C11</f>
        <v>426.36655948553056</v>
      </c>
      <c r="E16" s="220">
        <f>ProjectedSSO!D11</f>
        <v>426.26047220106625</v>
      </c>
      <c r="F16" s="220">
        <f>ProjectedSSO!E11</f>
        <v>532.68398268398266</v>
      </c>
      <c r="G16" s="220">
        <f>ProjectedSSO!F11</f>
        <v>533.02803219539271</v>
      </c>
      <c r="H16" s="220">
        <f>ProjectedSSO!G11</f>
        <v>532.79548734094192</v>
      </c>
      <c r="I16" s="220">
        <f>ProjectedSSO!H11</f>
        <v>532.73067331670825</v>
      </c>
      <c r="J16" s="220">
        <f>ProjectedSSO!I11</f>
        <v>532.53808905161213</v>
      </c>
      <c r="K16" s="220">
        <f>ProjectedSSO!J11</f>
        <v>532.00663349917079</v>
      </c>
    </row>
    <row r="17" spans="1:11" ht="15">
      <c r="A17" s="259" t="s">
        <v>93</v>
      </c>
      <c r="B17" s="220"/>
      <c r="C17" s="224">
        <v>0.55032735760799945</v>
      </c>
      <c r="D17" s="224">
        <v>0.5919505429576849</v>
      </c>
      <c r="E17" s="224">
        <v>0.63497609806934907</v>
      </c>
      <c r="F17" s="224">
        <v>0.681425301479192</v>
      </c>
      <c r="G17" s="224">
        <v>0.73467560472359905</v>
      </c>
      <c r="H17" s="224">
        <v>0.78747544568019334</v>
      </c>
      <c r="I17" s="224">
        <v>0.82188238362066457</v>
      </c>
      <c r="J17" s="224">
        <v>0.87165501666504364</v>
      </c>
      <c r="K17" s="224">
        <v>0.9327969719237309</v>
      </c>
    </row>
    <row r="18" spans="1:11" ht="15">
      <c r="A18" s="259" t="s">
        <v>91</v>
      </c>
      <c r="B18" s="220"/>
      <c r="C18" s="221">
        <v>0.5</v>
      </c>
      <c r="D18" s="221">
        <v>0.8</v>
      </c>
      <c r="E18" s="221">
        <v>1</v>
      </c>
      <c r="F18" s="221">
        <v>1</v>
      </c>
      <c r="G18" s="221">
        <v>1</v>
      </c>
      <c r="H18" s="221">
        <v>1</v>
      </c>
      <c r="I18" s="221">
        <v>1</v>
      </c>
      <c r="J18" s="221">
        <v>1</v>
      </c>
      <c r="K18" s="221">
        <v>1</v>
      </c>
    </row>
    <row r="19" spans="1:11" ht="15">
      <c r="A19" s="259" t="s">
        <v>92</v>
      </c>
      <c r="B19" s="220"/>
      <c r="C19" s="221">
        <v>0.05</v>
      </c>
      <c r="D19" s="221">
        <v>0.05</v>
      </c>
      <c r="E19" s="221">
        <v>0.05</v>
      </c>
      <c r="F19" s="221">
        <v>0.05</v>
      </c>
      <c r="G19" s="221">
        <v>0.05</v>
      </c>
      <c r="H19" s="221">
        <v>0.05</v>
      </c>
      <c r="I19" s="221">
        <v>0.05</v>
      </c>
      <c r="J19" s="221">
        <v>0.05</v>
      </c>
      <c r="K19" s="221">
        <v>0.05</v>
      </c>
    </row>
    <row r="20" spans="1:11" ht="15">
      <c r="A20" s="278" t="s">
        <v>11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5">
      <c r="A21" s="262" t="s">
        <v>105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  <row r="22" spans="1:11" ht="15">
      <c r="A22" s="261" t="s">
        <v>96</v>
      </c>
      <c r="B22" s="220"/>
      <c r="C22" s="220">
        <v>112352.6454101298</v>
      </c>
      <c r="D22" s="220">
        <v>130375.80370997608</v>
      </c>
      <c r="E22" s="220">
        <v>150371.71972630365</v>
      </c>
      <c r="F22" s="220">
        <v>172491.42779884077</v>
      </c>
      <c r="G22" s="220">
        <v>196649.09887432909</v>
      </c>
      <c r="H22" s="220">
        <v>222825.61881668511</v>
      </c>
      <c r="I22" s="220">
        <v>251127.63521176379</v>
      </c>
      <c r="J22" s="220">
        <v>281351.15283196169</v>
      </c>
      <c r="K22" s="220">
        <v>313007.36961962498</v>
      </c>
    </row>
    <row r="23" spans="1:11" ht="15">
      <c r="A23" s="261" t="s">
        <v>106</v>
      </c>
      <c r="B23" s="220"/>
      <c r="C23" s="220">
        <v>5865.9785019621222</v>
      </c>
      <c r="D23" s="220">
        <v>6928.4565916398715</v>
      </c>
      <c r="E23" s="220">
        <v>8631.7745620715923</v>
      </c>
      <c r="F23" s="220">
        <v>10334.069264069263</v>
      </c>
      <c r="G23" s="220">
        <v>12046.433527615876</v>
      </c>
      <c r="H23" s="220">
        <v>14385.478158205431</v>
      </c>
      <c r="I23" s="220">
        <v>16408.104738154612</v>
      </c>
      <c r="J23" s="220">
        <v>19277.878823668361</v>
      </c>
      <c r="K23" s="220">
        <v>23089.087893864013</v>
      </c>
    </row>
    <row r="24" spans="1:11" ht="15">
      <c r="A24" s="263" t="s">
        <v>97</v>
      </c>
      <c r="B24" s="226">
        <f>SUM(B25:B26)</f>
        <v>218.30248407720808</v>
      </c>
      <c r="C24" s="226">
        <f t="shared" ref="C24:K24" si="0">SUM(C25:C26)</f>
        <v>332.01563237073765</v>
      </c>
      <c r="D24" s="226">
        <f t="shared" si="0"/>
        <v>450.7932804377337</v>
      </c>
      <c r="E24" s="226">
        <f t="shared" si="0"/>
        <v>576.31053662227328</v>
      </c>
      <c r="F24" s="226">
        <f t="shared" si="0"/>
        <v>711.01113605023579</v>
      </c>
      <c r="G24" s="226">
        <f t="shared" si="0"/>
        <v>854.27368374118157</v>
      </c>
      <c r="H24" s="226">
        <f t="shared" si="0"/>
        <v>1014.0119273994774</v>
      </c>
      <c r="I24" s="226">
        <f t="shared" si="0"/>
        <v>1191.9396897518973</v>
      </c>
      <c r="J24" s="226">
        <f t="shared" si="0"/>
        <v>1389.910350313043</v>
      </c>
      <c r="K24" s="226">
        <f t="shared" si="0"/>
        <v>1619.5530949155986</v>
      </c>
    </row>
    <row r="25" spans="1:11" ht="15">
      <c r="A25" s="264" t="s">
        <v>98</v>
      </c>
      <c r="B25" s="227">
        <v>2.3024840772080304</v>
      </c>
      <c r="C25" s="227">
        <v>8.0156323707377624</v>
      </c>
      <c r="D25" s="227">
        <v>18.793280437733568</v>
      </c>
      <c r="E25" s="227">
        <v>36.310536622273268</v>
      </c>
      <c r="F25" s="227">
        <v>63.011136050236004</v>
      </c>
      <c r="G25" s="227">
        <v>98.273683741181358</v>
      </c>
      <c r="H25" s="227">
        <v>150.01192739947714</v>
      </c>
      <c r="I25" s="227">
        <v>219.93968975189716</v>
      </c>
      <c r="J25" s="227">
        <v>309.91035031304347</v>
      </c>
      <c r="K25" s="227">
        <v>431.55309491559808</v>
      </c>
    </row>
    <row r="26" spans="1:11" ht="15">
      <c r="A26" s="265" t="s">
        <v>99</v>
      </c>
      <c r="B26" s="228">
        <v>216.00000000000006</v>
      </c>
      <c r="C26" s="228">
        <v>323.99999999999989</v>
      </c>
      <c r="D26" s="228">
        <v>432.00000000000011</v>
      </c>
      <c r="E26" s="228">
        <v>540</v>
      </c>
      <c r="F26" s="228">
        <v>647.99999999999977</v>
      </c>
      <c r="G26" s="228">
        <v>756.00000000000023</v>
      </c>
      <c r="H26" s="228">
        <v>864.00000000000023</v>
      </c>
      <c r="I26" s="228">
        <v>972.00000000000023</v>
      </c>
      <c r="J26" s="228">
        <v>1079.9999999999995</v>
      </c>
      <c r="K26" s="228">
        <v>1188.0000000000005</v>
      </c>
    </row>
    <row r="27" spans="1:11" ht="15">
      <c r="A27" s="262" t="s">
        <v>104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</row>
    <row r="28" spans="1:11" ht="15">
      <c r="A28" s="261" t="s">
        <v>100</v>
      </c>
      <c r="B28" s="220"/>
      <c r="C28" s="220">
        <v>250.03976314083096</v>
      </c>
      <c r="D28" s="220">
        <v>285.60141333040383</v>
      </c>
      <c r="E28" s="220">
        <v>323.05666545678503</v>
      </c>
      <c r="F28" s="220">
        <v>364.85021612638826</v>
      </c>
      <c r="G28" s="220">
        <v>411.38866473312555</v>
      </c>
      <c r="H28" s="220">
        <v>456.02002836049439</v>
      </c>
      <c r="I28" s="220">
        <v>502.54662290253049</v>
      </c>
      <c r="J28" s="220">
        <v>550.55414976562656</v>
      </c>
      <c r="K28" s="220">
        <v>588.91277040627813</v>
      </c>
    </row>
    <row r="29" spans="1:11" ht="15">
      <c r="A29" s="261" t="s">
        <v>101</v>
      </c>
      <c r="B29" s="220"/>
      <c r="C29" s="220">
        <v>86.613362976717895</v>
      </c>
      <c r="D29" s="220">
        <v>91.905137868367774</v>
      </c>
      <c r="E29" s="220">
        <v>97.606409960568499</v>
      </c>
      <c r="F29" s="220">
        <v>104.55975505190295</v>
      </c>
      <c r="G29" s="220">
        <v>112.36287004060785</v>
      </c>
      <c r="H29" s="220">
        <v>121.37532530385762</v>
      </c>
      <c r="I29" s="220">
        <v>130.12502035193103</v>
      </c>
      <c r="J29" s="220">
        <v>141.16902919999043</v>
      </c>
      <c r="K29" s="220">
        <v>163.4803552594565</v>
      </c>
    </row>
    <row r="30" spans="1:11" ht="15">
      <c r="A30" s="261" t="s">
        <v>102</v>
      </c>
      <c r="B30" s="220"/>
      <c r="C30" s="220">
        <v>25.597548127080131</v>
      </c>
      <c r="D30" s="220">
        <v>25.788857807882586</v>
      </c>
      <c r="E30" s="220">
        <v>26.275375500861283</v>
      </c>
      <c r="F30" s="220">
        <v>26.601660854112534</v>
      </c>
      <c r="G30" s="220">
        <v>27.576141376383188</v>
      </c>
      <c r="H30" s="220">
        <v>28.955361996073254</v>
      </c>
      <c r="I30" s="220">
        <v>30.480228284878905</v>
      </c>
      <c r="J30" s="220">
        <v>32.916384123569415</v>
      </c>
      <c r="K30" s="220">
        <v>33.972671226779092</v>
      </c>
    </row>
    <row r="31" spans="1:11" ht="15">
      <c r="A31" s="261" t="s">
        <v>103</v>
      </c>
      <c r="B31" s="220"/>
      <c r="C31" s="220">
        <v>1.8120686653327351</v>
      </c>
      <c r="D31" s="220">
        <v>1.9854367407104283</v>
      </c>
      <c r="E31" s="220">
        <v>2.0823214083853627</v>
      </c>
      <c r="F31" s="220">
        <v>2.2956361409694197</v>
      </c>
      <c r="G31" s="220">
        <v>2.5330511944327152</v>
      </c>
      <c r="H31" s="220">
        <v>2.6838832622875124</v>
      </c>
      <c r="I31" s="220">
        <v>2.863307907780241</v>
      </c>
      <c r="J31" s="220">
        <v>2.9628949199717964</v>
      </c>
      <c r="K31" s="220">
        <v>3.0933348019351938</v>
      </c>
    </row>
    <row r="32" spans="1:11" ht="15">
      <c r="A32" s="259" t="s">
        <v>91</v>
      </c>
      <c r="B32" s="220"/>
      <c r="C32" s="221">
        <v>0.2</v>
      </c>
      <c r="D32" s="221">
        <v>0.4</v>
      </c>
      <c r="E32" s="221">
        <v>0.60000000000000009</v>
      </c>
      <c r="F32" s="221">
        <v>1</v>
      </c>
      <c r="G32" s="221">
        <v>1</v>
      </c>
      <c r="H32" s="221">
        <v>1</v>
      </c>
      <c r="I32" s="221">
        <v>1</v>
      </c>
      <c r="J32" s="221">
        <v>1</v>
      </c>
      <c r="K32" s="221">
        <v>1</v>
      </c>
    </row>
    <row r="33" spans="1:11" ht="15">
      <c r="A33" s="259" t="s">
        <v>92</v>
      </c>
      <c r="B33" s="220"/>
      <c r="C33" s="221">
        <v>0.03</v>
      </c>
      <c r="D33" s="221">
        <v>0.03</v>
      </c>
      <c r="E33" s="221">
        <v>0.03</v>
      </c>
      <c r="F33" s="221">
        <v>0.03</v>
      </c>
      <c r="G33" s="221">
        <v>0.03</v>
      </c>
      <c r="H33" s="221">
        <v>0.03</v>
      </c>
      <c r="I33" s="221">
        <v>0.03</v>
      </c>
      <c r="J33" s="221">
        <v>0.03</v>
      </c>
      <c r="K33" s="221">
        <v>0.03</v>
      </c>
    </row>
    <row r="34" spans="1:11" ht="15">
      <c r="A34" s="278" t="s">
        <v>8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80"/>
    </row>
    <row r="35" spans="1:11" ht="15">
      <c r="A35" s="262" t="s">
        <v>105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</row>
    <row r="36" spans="1:11" ht="45">
      <c r="A36" s="261" t="s">
        <v>107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</row>
    <row r="37" spans="1:11" ht="15">
      <c r="A37" s="261" t="s">
        <v>106</v>
      </c>
      <c r="B37" s="220"/>
      <c r="C37" s="220">
        <v>543.93618836376049</v>
      </c>
      <c r="D37" s="220">
        <v>639.54983922829581</v>
      </c>
      <c r="E37" s="220">
        <v>692.67326732673268</v>
      </c>
      <c r="F37" s="220">
        <v>745.75757575757575</v>
      </c>
      <c r="G37" s="220">
        <v>810.20260893699697</v>
      </c>
      <c r="H37" s="220">
        <v>884.44050898596356</v>
      </c>
      <c r="I37" s="220">
        <v>958.91521197007478</v>
      </c>
      <c r="J37" s="220">
        <v>1033.1238927601275</v>
      </c>
      <c r="K37" s="220">
        <v>1117.2139303482586</v>
      </c>
    </row>
    <row r="38" spans="1:11" ht="15">
      <c r="A38" s="261" t="s">
        <v>108</v>
      </c>
      <c r="B38" s="220"/>
      <c r="C38" s="220">
        <v>4.1426215733294089</v>
      </c>
      <c r="D38" s="220">
        <v>6.8925271299570365</v>
      </c>
      <c r="E38" s="220">
        <v>10.87199290291837</v>
      </c>
      <c r="F38" s="220">
        <v>13.198278607122562</v>
      </c>
      <c r="G38" s="220">
        <v>15.614838873389115</v>
      </c>
      <c r="H38" s="220">
        <v>18.131310524343906</v>
      </c>
      <c r="I38" s="220">
        <v>20.753436958257794</v>
      </c>
      <c r="J38" s="220">
        <v>23.477506353780168</v>
      </c>
      <c r="K38" s="220">
        <v>26.259353270233948</v>
      </c>
    </row>
    <row r="39" spans="1:11" ht="15">
      <c r="A39" s="261" t="s">
        <v>109</v>
      </c>
      <c r="B39" s="220"/>
      <c r="C39" s="220">
        <v>6663.21</v>
      </c>
      <c r="D39" s="220">
        <v>6694.2790181205301</v>
      </c>
      <c r="E39" s="220">
        <v>6725.1975349245013</v>
      </c>
      <c r="F39" s="220">
        <v>6755.5332507100675</v>
      </c>
      <c r="G39" s="220">
        <v>6785.1679859006281</v>
      </c>
      <c r="H39" s="220">
        <v>6814.0584369544895</v>
      </c>
      <c r="I39" s="220">
        <v>6842.1313079065558</v>
      </c>
      <c r="J39" s="220">
        <v>6869.3031619104941</v>
      </c>
      <c r="K39" s="220">
        <v>6895.3811633621463</v>
      </c>
    </row>
    <row r="40" spans="1:11" ht="15">
      <c r="A40" s="259" t="s">
        <v>110</v>
      </c>
      <c r="B40" s="220"/>
      <c r="C40" s="229">
        <v>0.88493147415479434</v>
      </c>
      <c r="D40" s="229">
        <v>0.88493147415479434</v>
      </c>
      <c r="E40" s="229">
        <v>0.88493147415479434</v>
      </c>
      <c r="F40" s="229">
        <v>0.88493147415479434</v>
      </c>
      <c r="G40" s="229">
        <v>0.88493147415479434</v>
      </c>
      <c r="H40" s="229">
        <v>0.88493147415479434</v>
      </c>
      <c r="I40" s="229">
        <v>0.88493147415479434</v>
      </c>
      <c r="J40" s="229">
        <v>0.88493147415479434</v>
      </c>
      <c r="K40" s="229">
        <v>0.88493147415479434</v>
      </c>
    </row>
    <row r="41" spans="1:11" ht="15">
      <c r="A41" s="259" t="s">
        <v>111</v>
      </c>
      <c r="B41" s="220"/>
      <c r="C41" s="230">
        <v>1.6339428118528142E-2</v>
      </c>
      <c r="D41" s="230">
        <v>1.6339428118528142E-2</v>
      </c>
      <c r="E41" s="230">
        <v>1.6339428118528142E-2</v>
      </c>
      <c r="F41" s="230">
        <v>1.6339428118528142E-2</v>
      </c>
      <c r="G41" s="230">
        <v>1.6339428118528142E-2</v>
      </c>
      <c r="H41" s="230">
        <v>1.6339428118528142E-2</v>
      </c>
      <c r="I41" s="230">
        <v>1.6339428118528142E-2</v>
      </c>
      <c r="J41" s="230">
        <v>1.6339428118528142E-2</v>
      </c>
      <c r="K41" s="230">
        <v>1.6339428118528142E-2</v>
      </c>
    </row>
    <row r="42" spans="1:11" ht="15">
      <c r="A42" s="259" t="s">
        <v>91</v>
      </c>
      <c r="B42" s="220"/>
      <c r="C42" s="221">
        <v>1</v>
      </c>
      <c r="D42" s="221">
        <v>1</v>
      </c>
      <c r="E42" s="221">
        <v>1</v>
      </c>
      <c r="F42" s="221">
        <v>1</v>
      </c>
      <c r="G42" s="221">
        <v>1</v>
      </c>
      <c r="H42" s="221">
        <v>1</v>
      </c>
      <c r="I42" s="221">
        <v>1</v>
      </c>
      <c r="J42" s="221">
        <v>1</v>
      </c>
      <c r="K42" s="221">
        <v>1</v>
      </c>
    </row>
    <row r="43" spans="1:11" ht="15">
      <c r="A43" s="259" t="s">
        <v>92</v>
      </c>
      <c r="B43" s="220"/>
      <c r="C43" s="221">
        <v>0.05</v>
      </c>
      <c r="D43" s="221">
        <v>0.05</v>
      </c>
      <c r="E43" s="221">
        <v>0.05</v>
      </c>
      <c r="F43" s="221">
        <v>0.05</v>
      </c>
      <c r="G43" s="221">
        <v>0.05</v>
      </c>
      <c r="H43" s="221">
        <v>0.05</v>
      </c>
      <c r="I43" s="221">
        <v>0.05</v>
      </c>
      <c r="J43" s="221">
        <v>0.05</v>
      </c>
      <c r="K43" s="221">
        <v>0.05</v>
      </c>
    </row>
    <row r="44" spans="1:11" ht="15">
      <c r="A44" s="278" t="s">
        <v>8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80"/>
    </row>
    <row r="45" spans="1:11" ht="15">
      <c r="A45" s="262" t="s">
        <v>105</v>
      </c>
    </row>
    <row r="46" spans="1:11" ht="15">
      <c r="A46" s="261" t="s">
        <v>112</v>
      </c>
      <c r="B46" s="220"/>
      <c r="C46" s="220">
        <v>62792.093989934889</v>
      </c>
      <c r="D46" s="220">
        <v>67398.563108221089</v>
      </c>
      <c r="E46" s="220">
        <v>72434.02517742684</v>
      </c>
      <c r="F46" s="220">
        <v>77323.811834371299</v>
      </c>
      <c r="G46" s="220">
        <v>82624.768068650636</v>
      </c>
      <c r="H46" s="220">
        <v>88529.265161748102</v>
      </c>
      <c r="I46" s="220">
        <v>94902.664876366412</v>
      </c>
      <c r="J46" s="220">
        <v>101351.25419123664</v>
      </c>
      <c r="K46" s="220">
        <v>108125.50735064513</v>
      </c>
    </row>
    <row r="47" spans="1:11" ht="15">
      <c r="A47" s="261" t="s">
        <v>106</v>
      </c>
      <c r="B47" s="220"/>
      <c r="C47" s="220">
        <v>32102.900528919981</v>
      </c>
      <c r="D47" s="220">
        <v>33150</v>
      </c>
      <c r="E47" s="220">
        <v>34420.533130236101</v>
      </c>
      <c r="F47" s="220">
        <v>35476.753246753244</v>
      </c>
      <c r="G47" s="220">
        <v>35499.666944213153</v>
      </c>
      <c r="H47" s="220">
        <v>36443.211334120424</v>
      </c>
      <c r="I47" s="220">
        <v>37397.693266832917</v>
      </c>
      <c r="J47" s="220">
        <v>38236.234793905751</v>
      </c>
      <c r="K47" s="220">
        <v>39155.688225538972</v>
      </c>
    </row>
    <row r="48" spans="1:11" ht="15">
      <c r="A48" s="261" t="s">
        <v>113</v>
      </c>
      <c r="B48" s="220"/>
      <c r="C48" s="220">
        <v>138690.95881985154</v>
      </c>
      <c r="D48" s="220">
        <v>148069.04104243976</v>
      </c>
      <c r="E48" s="220">
        <v>158310.70603509198</v>
      </c>
      <c r="F48" s="220">
        <v>168417.57789921755</v>
      </c>
      <c r="G48" s="220">
        <v>179339.52287955463</v>
      </c>
      <c r="H48" s="220">
        <v>190824.49127072905</v>
      </c>
      <c r="I48" s="220">
        <v>203153.96533660855</v>
      </c>
      <c r="J48" s="220">
        <v>216109.59933060044</v>
      </c>
      <c r="K48" s="220">
        <v>230110.73136666015</v>
      </c>
    </row>
    <row r="49" spans="1:11" ht="15">
      <c r="A49" s="262" t="s">
        <v>114</v>
      </c>
    </row>
    <row r="50" spans="1:11" ht="15">
      <c r="A50" s="261" t="s">
        <v>115</v>
      </c>
      <c r="B50" s="220"/>
      <c r="C50" s="220">
        <v>11796.511558772927</v>
      </c>
      <c r="D50" s="220">
        <v>11576.706249556741</v>
      </c>
      <c r="E50" s="220">
        <v>11434.974851996642</v>
      </c>
      <c r="F50" s="220">
        <v>11305.998639691292</v>
      </c>
      <c r="G50" s="220">
        <v>11180.508178563496</v>
      </c>
      <c r="H50" s="220">
        <v>11088.481382059294</v>
      </c>
      <c r="I50" s="220">
        <v>10976.394848302387</v>
      </c>
      <c r="J50" s="220">
        <v>10843.354948814816</v>
      </c>
      <c r="K50" s="220">
        <v>10684.258114680835</v>
      </c>
    </row>
    <row r="51" spans="1:11" ht="15">
      <c r="A51" s="261" t="s">
        <v>116</v>
      </c>
      <c r="B51" s="220"/>
      <c r="C51" s="220">
        <v>45395.137546904618</v>
      </c>
      <c r="D51" s="220">
        <v>45790.211470479699</v>
      </c>
      <c r="E51" s="220">
        <v>46051.706086785955</v>
      </c>
      <c r="F51" s="220">
        <v>46225.474288727295</v>
      </c>
      <c r="G51" s="220">
        <v>46369.082262491916</v>
      </c>
      <c r="H51" s="220">
        <v>46491.996400615484</v>
      </c>
      <c r="I51" s="220">
        <v>46595.355598544389</v>
      </c>
      <c r="J51" s="220">
        <v>46700.496692026747</v>
      </c>
      <c r="K51" s="220">
        <v>46775.021657360696</v>
      </c>
    </row>
    <row r="52" spans="1:11" ht="15">
      <c r="A52" s="261" t="s">
        <v>29</v>
      </c>
      <c r="B52" s="220"/>
      <c r="C52" s="220">
        <v>5610.3428645709064</v>
      </c>
      <c r="D52" s="220">
        <v>5741.7613674379345</v>
      </c>
      <c r="E52" s="220">
        <v>5912.2026227745655</v>
      </c>
      <c r="F52" s="220">
        <v>6135.4388056413763</v>
      </c>
      <c r="G52" s="220">
        <v>6375.9920842067922</v>
      </c>
      <c r="H52" s="220">
        <v>6636.4901058117712</v>
      </c>
      <c r="I52" s="220">
        <v>6923.2981066692728</v>
      </c>
      <c r="J52" s="220">
        <v>7216.2912884255202</v>
      </c>
      <c r="K52" s="220">
        <v>7544.8680922933481</v>
      </c>
    </row>
    <row r="53" spans="1:11" ht="15">
      <c r="A53" s="262" t="s">
        <v>117</v>
      </c>
    </row>
    <row r="54" spans="1:11" ht="15">
      <c r="A54" s="261" t="s">
        <v>115</v>
      </c>
      <c r="B54" s="220"/>
      <c r="C54" s="220">
        <v>2875.1807108338721</v>
      </c>
      <c r="D54" s="220">
        <v>3052.2436085318868</v>
      </c>
      <c r="E54" s="220">
        <v>3231.1669442956891</v>
      </c>
      <c r="F54" s="220">
        <v>3393.1233411456074</v>
      </c>
      <c r="G54" s="220">
        <v>3562.5814935637891</v>
      </c>
      <c r="H54" s="220">
        <v>3737.0527147144189</v>
      </c>
      <c r="I54" s="220">
        <v>3915.5689334475678</v>
      </c>
      <c r="J54" s="220">
        <v>4101.1155740490358</v>
      </c>
      <c r="K54" s="220">
        <v>4305.6007497097153</v>
      </c>
    </row>
    <row r="55" spans="1:11" ht="15">
      <c r="A55" s="261" t="s">
        <v>116</v>
      </c>
      <c r="B55" s="220"/>
      <c r="C55" s="220">
        <v>3140.2957610347589</v>
      </c>
      <c r="D55" s="220">
        <v>3338.5697954421803</v>
      </c>
      <c r="E55" s="220">
        <v>3551.3351527830059</v>
      </c>
      <c r="F55" s="220">
        <v>3754.7786402776806</v>
      </c>
      <c r="G55" s="220">
        <v>3969.7296985277267</v>
      </c>
      <c r="H55" s="220">
        <v>4196.3805205053714</v>
      </c>
      <c r="I55" s="220">
        <v>4433.5774625693793</v>
      </c>
      <c r="J55" s="220">
        <v>4672.9773708834919</v>
      </c>
      <c r="K55" s="220">
        <v>4918.6795491459106</v>
      </c>
    </row>
    <row r="56" spans="1:11" ht="15">
      <c r="A56" s="261" t="s">
        <v>29</v>
      </c>
      <c r="B56" s="220"/>
      <c r="C56" s="220">
        <v>9102.7398941492847</v>
      </c>
      <c r="D56" s="220">
        <v>9602.0482483423802</v>
      </c>
      <c r="E56" s="220">
        <v>10127.675084447979</v>
      </c>
      <c r="F56" s="220">
        <v>10609.315822873634</v>
      </c>
      <c r="G56" s="220">
        <v>11128.493722293068</v>
      </c>
      <c r="H56" s="220">
        <v>11669.248390860894</v>
      </c>
      <c r="I56" s="220">
        <v>12246.903057693668</v>
      </c>
      <c r="J56" s="220">
        <v>12853.006744668686</v>
      </c>
      <c r="K56" s="220">
        <v>13499.293157714463</v>
      </c>
    </row>
    <row r="58" spans="1:11">
      <c r="C58" s="267"/>
      <c r="D58" s="267"/>
      <c r="E58" s="267"/>
      <c r="F58" s="267"/>
      <c r="G58" s="267"/>
      <c r="H58" s="267"/>
      <c r="I58" s="267"/>
      <c r="J58" s="267"/>
      <c r="K58" s="267"/>
    </row>
    <row r="59" spans="1:11">
      <c r="C59" s="267"/>
      <c r="D59" s="267"/>
      <c r="E59" s="267"/>
      <c r="F59" s="267"/>
      <c r="G59" s="267"/>
      <c r="H59" s="267"/>
      <c r="I59" s="267"/>
      <c r="J59" s="267"/>
      <c r="K59" s="267"/>
    </row>
    <row r="60" spans="1:11">
      <c r="C60" s="267"/>
      <c r="D60" s="267"/>
      <c r="E60" s="267"/>
      <c r="F60" s="267"/>
      <c r="G60" s="267"/>
      <c r="H60" s="267"/>
      <c r="I60" s="267"/>
      <c r="J60" s="267"/>
      <c r="K60" s="267"/>
    </row>
  </sheetData>
  <sheetProtection password="CC3D" sheet="1" objects="1" scenarios="1"/>
  <mergeCells count="6">
    <mergeCell ref="A44:K44"/>
    <mergeCell ref="A8:K8"/>
    <mergeCell ref="A2:K2"/>
    <mergeCell ref="A15:K15"/>
    <mergeCell ref="A20:K20"/>
    <mergeCell ref="A34:K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C30" sqref="C30"/>
    </sheetView>
  </sheetViews>
  <sheetFormatPr defaultColWidth="36.28515625" defaultRowHeight="12.75"/>
  <cols>
    <col min="1" max="1" width="36.28515625" style="3"/>
    <col min="2" max="10" width="13.42578125" style="3" customWidth="1"/>
    <col min="11" max="16384" width="36.28515625" style="3"/>
  </cols>
  <sheetData>
    <row r="1" spans="1:13">
      <c r="A1" s="2" t="s">
        <v>77</v>
      </c>
    </row>
    <row r="2" spans="1:13">
      <c r="I2" s="281" t="s">
        <v>5</v>
      </c>
      <c r="J2" s="281"/>
    </row>
    <row r="3" spans="1:13">
      <c r="A3" s="196"/>
      <c r="B3" s="197">
        <v>2012</v>
      </c>
      <c r="C3" s="197">
        <v>2013</v>
      </c>
      <c r="D3" s="197">
        <v>2014</v>
      </c>
      <c r="E3" s="197">
        <v>2015</v>
      </c>
      <c r="F3" s="197">
        <v>2016</v>
      </c>
      <c r="G3" s="197">
        <v>2017</v>
      </c>
      <c r="H3" s="197">
        <v>2018</v>
      </c>
      <c r="I3" s="197">
        <v>2019</v>
      </c>
      <c r="J3" s="197">
        <v>2020</v>
      </c>
    </row>
    <row r="4" spans="1:13">
      <c r="A4" s="201" t="s">
        <v>85</v>
      </c>
      <c r="B4" s="209">
        <f t="shared" ref="B4:J4" si="0">SUM(B5,B22)</f>
        <v>62510</v>
      </c>
      <c r="C4" s="209">
        <f t="shared" si="0"/>
        <v>66300</v>
      </c>
      <c r="D4" s="209">
        <f t="shared" si="0"/>
        <v>69960</v>
      </c>
      <c r="E4" s="209">
        <f t="shared" si="0"/>
        <v>73830</v>
      </c>
      <c r="F4" s="209">
        <f t="shared" si="0"/>
        <v>76820</v>
      </c>
      <c r="G4" s="209">
        <f t="shared" si="0"/>
        <v>81230</v>
      </c>
      <c r="H4" s="209">
        <f t="shared" si="0"/>
        <v>85450</v>
      </c>
      <c r="I4" s="209">
        <f t="shared" si="0"/>
        <v>90180</v>
      </c>
      <c r="J4" s="209">
        <f t="shared" si="0"/>
        <v>96240</v>
      </c>
      <c r="K4" s="202"/>
      <c r="L4" s="202"/>
      <c r="M4" s="202">
        <f>D5+D22</f>
        <v>69960</v>
      </c>
    </row>
    <row r="5" spans="1:13">
      <c r="A5" s="198" t="s">
        <v>86</v>
      </c>
      <c r="B5" s="210">
        <f t="shared" ref="B5:J5" si="1">SUM(B20,B10,B8,B12,B14,B16,B6,B18)</f>
        <v>58610</v>
      </c>
      <c r="C5" s="210">
        <f t="shared" si="1"/>
        <v>62200</v>
      </c>
      <c r="D5" s="210">
        <f t="shared" si="1"/>
        <v>65650</v>
      </c>
      <c r="E5" s="210">
        <f t="shared" si="1"/>
        <v>69300</v>
      </c>
      <c r="F5" s="210">
        <f t="shared" si="1"/>
        <v>72060</v>
      </c>
      <c r="G5" s="210">
        <f t="shared" si="1"/>
        <v>76230</v>
      </c>
      <c r="H5" s="210">
        <f t="shared" si="1"/>
        <v>80200</v>
      </c>
      <c r="I5" s="210">
        <f t="shared" si="1"/>
        <v>84670</v>
      </c>
      <c r="J5" s="210">
        <f t="shared" si="1"/>
        <v>90450</v>
      </c>
    </row>
    <row r="6" spans="1:13">
      <c r="A6" s="199" t="s">
        <v>9</v>
      </c>
      <c r="B6" s="210">
        <v>6600</v>
      </c>
      <c r="C6" s="210">
        <v>6900</v>
      </c>
      <c r="D6" s="210">
        <v>7200</v>
      </c>
      <c r="E6" s="210">
        <v>7600</v>
      </c>
      <c r="F6" s="210">
        <v>8000</v>
      </c>
      <c r="G6" s="210">
        <v>8400</v>
      </c>
      <c r="H6" s="210">
        <v>8800</v>
      </c>
      <c r="I6" s="210">
        <v>9200</v>
      </c>
      <c r="J6" s="210">
        <v>9700</v>
      </c>
    </row>
    <row r="7" spans="1:13" s="4" customFormat="1">
      <c r="A7" s="216" t="str">
        <f>A6&amp;" +Admin"</f>
        <v>Child Allowance +Admin</v>
      </c>
      <c r="B7" s="215">
        <f t="shared" ref="B7:J7" si="2">B6+((B6/B$5)*B$22)</f>
        <v>7039.1742023545467</v>
      </c>
      <c r="C7" s="215">
        <f t="shared" si="2"/>
        <v>7354.8231511254016</v>
      </c>
      <c r="D7" s="215">
        <f t="shared" si="2"/>
        <v>7672.688499619193</v>
      </c>
      <c r="E7" s="215">
        <f t="shared" si="2"/>
        <v>8096.7965367965371</v>
      </c>
      <c r="F7" s="215">
        <f t="shared" si="2"/>
        <v>8528.4485151262834</v>
      </c>
      <c r="G7" s="215">
        <f t="shared" si="2"/>
        <v>8950.9641873278233</v>
      </c>
      <c r="H7" s="215">
        <f t="shared" si="2"/>
        <v>9376.0598503740657</v>
      </c>
      <c r="I7" s="215">
        <f t="shared" si="2"/>
        <v>9798.7008385496629</v>
      </c>
      <c r="J7" s="215">
        <f t="shared" si="2"/>
        <v>10320.928689883915</v>
      </c>
    </row>
    <row r="8" spans="1:13">
      <c r="A8" s="199" t="s">
        <v>7</v>
      </c>
      <c r="B8" s="5">
        <v>6400</v>
      </c>
      <c r="C8" s="5">
        <v>6700</v>
      </c>
      <c r="D8" s="5">
        <v>6800</v>
      </c>
      <c r="E8" s="5">
        <v>7000</v>
      </c>
      <c r="F8" s="5">
        <v>7200</v>
      </c>
      <c r="G8" s="5">
        <v>7400</v>
      </c>
      <c r="H8" s="5">
        <v>7600</v>
      </c>
      <c r="I8" s="5">
        <v>7800</v>
      </c>
      <c r="J8" s="5">
        <v>8100</v>
      </c>
    </row>
    <row r="9" spans="1:13" s="4" customFormat="1">
      <c r="A9" s="216" t="str">
        <f>A8&amp;" +Admin"</f>
        <v>Maternity +Admin</v>
      </c>
      <c r="B9" s="215">
        <f t="shared" ref="B9:J9" si="3">B8+((B8/B$5)*B$22)</f>
        <v>6825.8658931922882</v>
      </c>
      <c r="C9" s="215">
        <f t="shared" si="3"/>
        <v>7141.6398713826366</v>
      </c>
      <c r="D9" s="215">
        <f t="shared" si="3"/>
        <v>7246.4280274181265</v>
      </c>
      <c r="E9" s="215">
        <f t="shared" si="3"/>
        <v>7457.575757575758</v>
      </c>
      <c r="F9" s="215">
        <f t="shared" si="3"/>
        <v>7675.603663613655</v>
      </c>
      <c r="G9" s="215">
        <f t="shared" si="3"/>
        <v>7885.3732126459399</v>
      </c>
      <c r="H9" s="215">
        <f t="shared" si="3"/>
        <v>8097.5062344139651</v>
      </c>
      <c r="I9" s="215">
        <f t="shared" si="3"/>
        <v>8307.5941892051487</v>
      </c>
      <c r="J9" s="215">
        <f t="shared" si="3"/>
        <v>8618.507462686568</v>
      </c>
    </row>
    <row r="10" spans="1:13">
      <c r="A10" s="199" t="s">
        <v>6</v>
      </c>
      <c r="B10" s="210">
        <v>300</v>
      </c>
      <c r="C10" s="210">
        <v>400</v>
      </c>
      <c r="D10" s="210">
        <v>400</v>
      </c>
      <c r="E10" s="210">
        <v>500</v>
      </c>
      <c r="F10" s="210">
        <v>500</v>
      </c>
      <c r="G10" s="210">
        <v>500</v>
      </c>
      <c r="H10" s="210">
        <v>500</v>
      </c>
      <c r="I10" s="210">
        <v>500</v>
      </c>
      <c r="J10" s="210">
        <v>500</v>
      </c>
    </row>
    <row r="11" spans="1:13" s="4" customFormat="1">
      <c r="A11" s="216" t="str">
        <f>A10&amp;" +Admin"</f>
        <v>Sickness +Admin</v>
      </c>
      <c r="B11" s="215">
        <f t="shared" ref="B11:J11" si="4">B10+((B10/B$5)*B$22)</f>
        <v>319.96246374338853</v>
      </c>
      <c r="C11" s="215">
        <f t="shared" si="4"/>
        <v>426.36655948553056</v>
      </c>
      <c r="D11" s="215">
        <f t="shared" si="4"/>
        <v>426.26047220106625</v>
      </c>
      <c r="E11" s="215">
        <f t="shared" si="4"/>
        <v>532.68398268398266</v>
      </c>
      <c r="F11" s="215">
        <f t="shared" si="4"/>
        <v>533.02803219539271</v>
      </c>
      <c r="G11" s="215">
        <f t="shared" si="4"/>
        <v>532.79548734094192</v>
      </c>
      <c r="H11" s="215">
        <f t="shared" si="4"/>
        <v>532.73067331670825</v>
      </c>
      <c r="I11" s="215">
        <f t="shared" si="4"/>
        <v>532.53808905161213</v>
      </c>
      <c r="J11" s="215">
        <f t="shared" si="4"/>
        <v>532.00663349917079</v>
      </c>
    </row>
    <row r="12" spans="1:13">
      <c r="A12" s="199" t="s">
        <v>8</v>
      </c>
      <c r="B12" s="5">
        <v>510</v>
      </c>
      <c r="C12" s="5">
        <v>600</v>
      </c>
      <c r="D12" s="5">
        <v>650</v>
      </c>
      <c r="E12" s="5">
        <v>700</v>
      </c>
      <c r="F12" s="5">
        <v>760</v>
      </c>
      <c r="G12" s="5">
        <v>830</v>
      </c>
      <c r="H12" s="5">
        <v>900</v>
      </c>
      <c r="I12" s="5">
        <v>970</v>
      </c>
      <c r="J12" s="5">
        <v>1050</v>
      </c>
    </row>
    <row r="13" spans="1:13" s="4" customFormat="1">
      <c r="A13" s="216" t="str">
        <f>A12&amp;" +Admin"</f>
        <v>Disability +Admin</v>
      </c>
      <c r="B13" s="215">
        <f t="shared" ref="B13:J13" si="5">B12+((B12/B$5)*B$22)</f>
        <v>543.93618836376049</v>
      </c>
      <c r="C13" s="215">
        <f t="shared" si="5"/>
        <v>639.54983922829581</v>
      </c>
      <c r="D13" s="215">
        <f t="shared" si="5"/>
        <v>692.67326732673268</v>
      </c>
      <c r="E13" s="215">
        <f t="shared" si="5"/>
        <v>745.75757575757575</v>
      </c>
      <c r="F13" s="215">
        <f t="shared" si="5"/>
        <v>810.20260893699697</v>
      </c>
      <c r="G13" s="215">
        <f t="shared" si="5"/>
        <v>884.44050898596356</v>
      </c>
      <c r="H13" s="215">
        <f t="shared" si="5"/>
        <v>958.91521197007478</v>
      </c>
      <c r="I13" s="215">
        <f t="shared" si="5"/>
        <v>1033.1238927601275</v>
      </c>
      <c r="J13" s="215">
        <f t="shared" si="5"/>
        <v>1117.2139303482586</v>
      </c>
    </row>
    <row r="14" spans="1:13">
      <c r="A14" s="199" t="s">
        <v>78</v>
      </c>
      <c r="B14" s="5">
        <v>2000</v>
      </c>
      <c r="C14" s="5">
        <v>2300</v>
      </c>
      <c r="D14" s="5">
        <v>2300</v>
      </c>
      <c r="E14" s="5">
        <v>2400</v>
      </c>
      <c r="F14" s="5">
        <v>2500</v>
      </c>
      <c r="G14" s="5">
        <v>2600</v>
      </c>
      <c r="H14" s="5">
        <v>2800</v>
      </c>
      <c r="I14" s="5">
        <v>2900</v>
      </c>
      <c r="J14" s="5">
        <v>3000</v>
      </c>
    </row>
    <row r="15" spans="1:13" s="4" customFormat="1">
      <c r="A15" s="203" t="str">
        <f>A14&amp;" +Admin"</f>
        <v>Death +Admin</v>
      </c>
      <c r="B15" s="211">
        <f t="shared" ref="B15:J15" si="6">B14+((B14/B$5)*B$22)</f>
        <v>2133.08309162259</v>
      </c>
      <c r="C15" s="211">
        <f t="shared" si="6"/>
        <v>2451.6077170418007</v>
      </c>
      <c r="D15" s="211">
        <f t="shared" si="6"/>
        <v>2450.9977151561311</v>
      </c>
      <c r="E15" s="211">
        <f t="shared" si="6"/>
        <v>2556.8831168831171</v>
      </c>
      <c r="F15" s="211">
        <f t="shared" si="6"/>
        <v>2665.1401609769637</v>
      </c>
      <c r="G15" s="211">
        <f t="shared" si="6"/>
        <v>2770.536534172898</v>
      </c>
      <c r="H15" s="211">
        <f t="shared" si="6"/>
        <v>2983.2917705735663</v>
      </c>
      <c r="I15" s="211">
        <f t="shared" si="6"/>
        <v>3088.7209164993506</v>
      </c>
      <c r="J15" s="211">
        <f t="shared" si="6"/>
        <v>3192.039800995025</v>
      </c>
    </row>
    <row r="16" spans="1:13">
      <c r="A16" s="199" t="s">
        <v>79</v>
      </c>
      <c r="B16" s="210">
        <v>5500</v>
      </c>
      <c r="C16" s="210">
        <v>6500</v>
      </c>
      <c r="D16" s="210">
        <v>8100</v>
      </c>
      <c r="E16" s="210">
        <v>9700</v>
      </c>
      <c r="F16" s="210">
        <v>11300</v>
      </c>
      <c r="G16" s="210">
        <v>13500</v>
      </c>
      <c r="H16" s="210">
        <v>15400</v>
      </c>
      <c r="I16" s="210">
        <v>18100</v>
      </c>
      <c r="J16" s="210">
        <v>21700</v>
      </c>
    </row>
    <row r="17" spans="1:10" s="4" customFormat="1">
      <c r="A17" s="216" t="str">
        <f>A16&amp;" +Admin"</f>
        <v>Old-Age +Admin</v>
      </c>
      <c r="B17" s="215">
        <f t="shared" ref="B17:J17" si="7">B16+((B16/B$5)*B$22)</f>
        <v>5865.9785019621222</v>
      </c>
      <c r="C17" s="215">
        <f t="shared" si="7"/>
        <v>6928.4565916398715</v>
      </c>
      <c r="D17" s="215">
        <f t="shared" si="7"/>
        <v>8631.7745620715923</v>
      </c>
      <c r="E17" s="215">
        <f t="shared" si="7"/>
        <v>10334.069264069263</v>
      </c>
      <c r="F17" s="215">
        <f t="shared" si="7"/>
        <v>12046.433527615876</v>
      </c>
      <c r="G17" s="215">
        <f t="shared" si="7"/>
        <v>14385.478158205431</v>
      </c>
      <c r="H17" s="215">
        <f t="shared" si="7"/>
        <v>16408.104738154612</v>
      </c>
      <c r="I17" s="215">
        <f t="shared" si="7"/>
        <v>19277.878823668361</v>
      </c>
      <c r="J17" s="215">
        <f t="shared" si="7"/>
        <v>23089.087893864013</v>
      </c>
    </row>
    <row r="18" spans="1:10">
      <c r="A18" s="199" t="s">
        <v>80</v>
      </c>
      <c r="B18" s="210">
        <v>7200</v>
      </c>
      <c r="C18" s="210">
        <v>7700</v>
      </c>
      <c r="D18" s="210">
        <v>7900</v>
      </c>
      <c r="E18" s="210">
        <v>8100</v>
      </c>
      <c r="F18" s="210">
        <v>8500</v>
      </c>
      <c r="G18" s="210">
        <v>8800</v>
      </c>
      <c r="H18" s="210">
        <v>9100</v>
      </c>
      <c r="I18" s="210">
        <v>9300</v>
      </c>
      <c r="J18" s="210">
        <v>9600</v>
      </c>
    </row>
    <row r="19" spans="1:10" s="4" customFormat="1">
      <c r="A19" s="203" t="str">
        <f>A18&amp;" +Admin"</f>
        <v>Unemployment +Admin</v>
      </c>
      <c r="B19" s="211">
        <f t="shared" ref="B19:J19" si="8">B18+((B18/B$5)*B$22)</f>
        <v>7679.0991298413237</v>
      </c>
      <c r="C19" s="211">
        <f t="shared" si="8"/>
        <v>8207.5562700964638</v>
      </c>
      <c r="D19" s="211">
        <f t="shared" si="8"/>
        <v>8418.6443259710577</v>
      </c>
      <c r="E19" s="211">
        <f t="shared" si="8"/>
        <v>8629.4805194805194</v>
      </c>
      <c r="F19" s="211">
        <f t="shared" si="8"/>
        <v>9061.4765473216758</v>
      </c>
      <c r="G19" s="211">
        <f t="shared" si="8"/>
        <v>9377.2005772005778</v>
      </c>
      <c r="H19" s="211">
        <f t="shared" si="8"/>
        <v>9695.6982543640897</v>
      </c>
      <c r="I19" s="211">
        <f t="shared" si="8"/>
        <v>9905.2084563599856</v>
      </c>
      <c r="J19" s="211">
        <f t="shared" si="8"/>
        <v>10214.527363184079</v>
      </c>
    </row>
    <row r="20" spans="1:10">
      <c r="A20" s="199" t="s">
        <v>10</v>
      </c>
      <c r="B20" s="210">
        <v>30100</v>
      </c>
      <c r="C20" s="210">
        <v>31100</v>
      </c>
      <c r="D20" s="210">
        <v>32300</v>
      </c>
      <c r="E20" s="210">
        <v>33300</v>
      </c>
      <c r="F20" s="210">
        <v>33300</v>
      </c>
      <c r="G20" s="210">
        <v>34200</v>
      </c>
      <c r="H20" s="210">
        <v>35100</v>
      </c>
      <c r="I20" s="210">
        <v>35900</v>
      </c>
      <c r="J20" s="210">
        <v>36800</v>
      </c>
    </row>
    <row r="21" spans="1:10" s="4" customFormat="1">
      <c r="A21" s="216" t="str">
        <f>A20&amp;" +Admin"</f>
        <v>Health +Admin</v>
      </c>
      <c r="B21" s="215">
        <f t="shared" ref="B21:J21" si="9">B20+((B20/B$5)*B$22)</f>
        <v>32102.900528919981</v>
      </c>
      <c r="C21" s="215">
        <f t="shared" si="9"/>
        <v>33150</v>
      </c>
      <c r="D21" s="215">
        <f t="shared" si="9"/>
        <v>34420.533130236101</v>
      </c>
      <c r="E21" s="215">
        <f t="shared" si="9"/>
        <v>35476.753246753244</v>
      </c>
      <c r="F21" s="215">
        <f t="shared" si="9"/>
        <v>35499.666944213153</v>
      </c>
      <c r="G21" s="215">
        <f t="shared" si="9"/>
        <v>36443.211334120424</v>
      </c>
      <c r="H21" s="215">
        <f t="shared" si="9"/>
        <v>37397.693266832917</v>
      </c>
      <c r="I21" s="215">
        <f t="shared" si="9"/>
        <v>38236.234793905751</v>
      </c>
      <c r="J21" s="215">
        <f t="shared" si="9"/>
        <v>39155.688225538972</v>
      </c>
    </row>
    <row r="22" spans="1:10">
      <c r="A22" s="200" t="s">
        <v>87</v>
      </c>
      <c r="B22" s="212">
        <v>3900</v>
      </c>
      <c r="C22" s="212">
        <v>4100</v>
      </c>
      <c r="D22" s="212">
        <v>4310</v>
      </c>
      <c r="E22" s="212">
        <v>4530</v>
      </c>
      <c r="F22" s="212">
        <v>4760</v>
      </c>
      <c r="G22" s="212">
        <v>5000</v>
      </c>
      <c r="H22" s="212">
        <v>5250</v>
      </c>
      <c r="I22" s="212">
        <v>5510</v>
      </c>
      <c r="J22" s="212">
        <v>5790</v>
      </c>
    </row>
    <row r="23" spans="1:10">
      <c r="A23" s="204" t="s">
        <v>81</v>
      </c>
      <c r="B23" s="204"/>
      <c r="C23" s="204"/>
      <c r="D23" s="204"/>
      <c r="E23" s="204"/>
      <c r="F23" s="204"/>
      <c r="G23" s="204"/>
      <c r="H23" s="204"/>
      <c r="I23" s="204"/>
      <c r="J23" s="204"/>
    </row>
    <row r="24" spans="1:10">
      <c r="A24" s="205" t="s">
        <v>82</v>
      </c>
    </row>
    <row r="25" spans="1:10">
      <c r="A25" s="206" t="s">
        <v>83</v>
      </c>
      <c r="B25" s="206"/>
      <c r="C25" s="206"/>
      <c r="D25" s="206"/>
      <c r="E25" s="206"/>
      <c r="F25" s="206"/>
      <c r="G25" s="206"/>
    </row>
    <row r="26" spans="1:10">
      <c r="A26" s="206" t="s">
        <v>84</v>
      </c>
      <c r="B26" s="206"/>
      <c r="C26" s="206"/>
      <c r="D26" s="206"/>
      <c r="E26" s="206"/>
      <c r="F26" s="206"/>
      <c r="G26" s="206"/>
    </row>
    <row r="27" spans="1:10">
      <c r="A27" s="207" t="s">
        <v>88</v>
      </c>
    </row>
    <row r="28" spans="1:10">
      <c r="A28" s="208"/>
    </row>
  </sheetData>
  <mergeCells count="1">
    <mergeCell ref="I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F18" sqref="F18"/>
    </sheetView>
  </sheetViews>
  <sheetFormatPr defaultRowHeight="12"/>
  <cols>
    <col min="1" max="1" width="18" customWidth="1"/>
    <col min="2" max="4" width="14.28515625" hidden="1" customWidth="1"/>
    <col min="5" max="9" width="14.28515625" bestFit="1" customWidth="1"/>
    <col min="10" max="18" width="9.5703125" bestFit="1" customWidth="1"/>
  </cols>
  <sheetData>
    <row r="1" spans="1:18" s="182" customFormat="1" ht="12.75"/>
    <row r="2" spans="1:18" s="182" customFormat="1" ht="12.75"/>
    <row r="3" spans="1:18" s="184" customFormat="1" ht="12.75">
      <c r="A3" s="183" t="s">
        <v>69</v>
      </c>
      <c r="B3" s="183">
        <v>2547</v>
      </c>
      <c r="C3" s="183">
        <v>2548</v>
      </c>
      <c r="D3" s="183">
        <v>2549</v>
      </c>
      <c r="E3" s="183">
        <v>2550</v>
      </c>
      <c r="F3" s="183">
        <v>2551</v>
      </c>
      <c r="G3" s="183">
        <v>2552</v>
      </c>
      <c r="H3" s="183">
        <v>2553</v>
      </c>
      <c r="I3" s="183">
        <v>2554</v>
      </c>
      <c r="J3" s="183">
        <v>2555</v>
      </c>
      <c r="K3" s="183">
        <v>2556</v>
      </c>
      <c r="L3" s="183">
        <v>2557</v>
      </c>
      <c r="M3" s="183">
        <v>2558</v>
      </c>
      <c r="N3" s="183">
        <v>2559</v>
      </c>
      <c r="O3" s="183">
        <v>2560</v>
      </c>
      <c r="P3" s="183">
        <v>2561</v>
      </c>
      <c r="Q3" s="183">
        <v>2562</v>
      </c>
      <c r="R3" s="183">
        <v>2563</v>
      </c>
    </row>
    <row r="4" spans="1:18" s="182" customFormat="1" ht="12.75">
      <c r="A4" s="185" t="s">
        <v>70</v>
      </c>
      <c r="B4" s="186">
        <v>1688000000</v>
      </c>
      <c r="C4" s="186">
        <v>2173000000</v>
      </c>
      <c r="D4" s="186">
        <v>4800000000</v>
      </c>
      <c r="E4" s="186">
        <v>4659000000</v>
      </c>
      <c r="F4" s="186">
        <v>4618000000</v>
      </c>
      <c r="G4" s="186">
        <v>5191000000</v>
      </c>
      <c r="H4" s="186">
        <v>4965000000</v>
      </c>
      <c r="I4" s="186">
        <v>4855000000</v>
      </c>
    </row>
    <row r="5" spans="1:18" s="182" customFormat="1" ht="12.75">
      <c r="A5" s="185" t="s">
        <v>71</v>
      </c>
      <c r="B5" s="186"/>
      <c r="C5" s="186"/>
      <c r="D5" s="186"/>
      <c r="E5" s="186"/>
      <c r="F5" s="186"/>
      <c r="G5" s="186"/>
      <c r="H5" s="186">
        <v>3184573594</v>
      </c>
      <c r="I5" s="186">
        <v>2598233549</v>
      </c>
    </row>
    <row r="6" spans="1:18" s="182" customFormat="1" ht="12.75">
      <c r="I6" s="214"/>
      <c r="J6" s="214"/>
      <c r="K6" s="214"/>
      <c r="L6" s="214"/>
      <c r="M6" s="214"/>
      <c r="N6" s="214"/>
      <c r="O6" s="214"/>
      <c r="P6" s="214"/>
      <c r="Q6" s="214"/>
      <c r="R6" s="214"/>
    </row>
    <row r="7" spans="1:18" s="182" customFormat="1" ht="25.5">
      <c r="A7" s="195" t="s">
        <v>76</v>
      </c>
      <c r="D7" s="187" t="s">
        <v>72</v>
      </c>
      <c r="E7" s="188">
        <v>863601</v>
      </c>
      <c r="F7" s="188">
        <v>892638</v>
      </c>
      <c r="G7" s="188">
        <v>867025</v>
      </c>
      <c r="H7" s="188">
        <v>828187</v>
      </c>
      <c r="I7" s="189">
        <v>887576.22754346358</v>
      </c>
      <c r="J7" s="189">
        <v>866382.63508670451</v>
      </c>
      <c r="K7" s="189">
        <v>847811.99559600186</v>
      </c>
      <c r="L7" s="189">
        <v>833037.06731085479</v>
      </c>
      <c r="M7" s="189">
        <v>822439.50635878311</v>
      </c>
      <c r="N7" s="189">
        <v>816117.13476393477</v>
      </c>
      <c r="O7" s="189">
        <v>814295.10791101924</v>
      </c>
      <c r="P7" s="189">
        <v>816842.39724259288</v>
      </c>
      <c r="Q7" s="189">
        <v>823474.46272387006</v>
      </c>
      <c r="R7" s="189">
        <v>833592.50341789355</v>
      </c>
    </row>
    <row r="8" spans="1:18" s="182" customFormat="1" ht="12.75">
      <c r="A8" s="182" t="s">
        <v>2</v>
      </c>
      <c r="E8" s="190">
        <f>E4/E7</f>
        <v>5394.8524839596066</v>
      </c>
      <c r="F8" s="190">
        <f t="shared" ref="F8:H8" si="0">F4/F7</f>
        <v>5173.4297666019147</v>
      </c>
      <c r="G8" s="190">
        <f t="shared" si="0"/>
        <v>5987.1399325278971</v>
      </c>
      <c r="H8" s="190">
        <f t="shared" si="0"/>
        <v>5995.0228631939408</v>
      </c>
      <c r="I8" s="191">
        <f>H8*(1+I9)</f>
        <v>6002.9161728717636</v>
      </c>
      <c r="J8" s="191">
        <f>I8*(1+J9)</f>
        <v>6010.8198752268281</v>
      </c>
      <c r="K8" s="191">
        <f t="shared" ref="K8:R8" si="1">J8*(1+K9)</f>
        <v>6018.7339839425877</v>
      </c>
      <c r="L8" s="191">
        <f t="shared" si="1"/>
        <v>6026.6585127205126</v>
      </c>
      <c r="M8" s="191">
        <f t="shared" si="1"/>
        <v>6034.5934752801131</v>
      </c>
      <c r="N8" s="191">
        <f t="shared" si="1"/>
        <v>6042.5388853589629</v>
      </c>
      <c r="O8" s="191">
        <f t="shared" si="1"/>
        <v>6050.4947567127238</v>
      </c>
      <c r="P8" s="191">
        <f t="shared" si="1"/>
        <v>6058.461103115169</v>
      </c>
      <c r="Q8" s="191">
        <f t="shared" si="1"/>
        <v>6066.4379383582054</v>
      </c>
      <c r="R8" s="191">
        <f t="shared" si="1"/>
        <v>6074.4252762519</v>
      </c>
    </row>
    <row r="9" spans="1:18" s="182" customFormat="1" ht="12.75">
      <c r="A9" s="182" t="s">
        <v>73</v>
      </c>
      <c r="F9" s="192">
        <f>F8/E8-1</f>
        <v>-4.1043331215458223E-2</v>
      </c>
      <c r="G9" s="192">
        <f>G8/F8-1</f>
        <v>0.15728640430745711</v>
      </c>
      <c r="H9" s="192">
        <f>H8/G8-1</f>
        <v>1.3166437990226321E-3</v>
      </c>
      <c r="I9" s="193">
        <f>H9</f>
        <v>1.3166437990226321E-3</v>
      </c>
      <c r="J9" s="193">
        <f t="shared" ref="J9:R9" si="2">I9</f>
        <v>1.3166437990226321E-3</v>
      </c>
      <c r="K9" s="193">
        <f t="shared" si="2"/>
        <v>1.3166437990226321E-3</v>
      </c>
      <c r="L9" s="193">
        <f t="shared" si="2"/>
        <v>1.3166437990226321E-3</v>
      </c>
      <c r="M9" s="193">
        <f t="shared" si="2"/>
        <v>1.3166437990226321E-3</v>
      </c>
      <c r="N9" s="193">
        <f t="shared" si="2"/>
        <v>1.3166437990226321E-3</v>
      </c>
      <c r="O9" s="193">
        <f t="shared" si="2"/>
        <v>1.3166437990226321E-3</v>
      </c>
      <c r="P9" s="193">
        <f t="shared" si="2"/>
        <v>1.3166437990226321E-3</v>
      </c>
      <c r="Q9" s="193">
        <f t="shared" si="2"/>
        <v>1.3166437990226321E-3</v>
      </c>
      <c r="R9" s="193">
        <f t="shared" si="2"/>
        <v>1.3166437990226321E-3</v>
      </c>
    </row>
    <row r="10" spans="1:18" s="182" customFormat="1" ht="12.75">
      <c r="A10" s="193" t="s">
        <v>74</v>
      </c>
      <c r="I10" s="182">
        <v>4</v>
      </c>
      <c r="J10" s="182">
        <v>2.5</v>
      </c>
      <c r="K10" s="182">
        <v>2.5</v>
      </c>
      <c r="L10" s="182">
        <v>2.5</v>
      </c>
      <c r="M10" s="182">
        <v>2.5</v>
      </c>
      <c r="N10" s="182">
        <v>2.5</v>
      </c>
      <c r="O10" s="182">
        <v>2.5</v>
      </c>
      <c r="P10" s="182">
        <v>2.5</v>
      </c>
      <c r="Q10" s="182">
        <v>2.5</v>
      </c>
      <c r="R10" s="182">
        <v>2.5</v>
      </c>
    </row>
    <row r="11" spans="1:18" s="182" customFormat="1" ht="25.5">
      <c r="A11" s="195" t="s">
        <v>75</v>
      </c>
      <c r="E11" s="213">
        <f>E4/10^6</f>
        <v>4659</v>
      </c>
      <c r="F11" s="213">
        <f t="shared" ref="F11:H11" si="3">F4/10^6</f>
        <v>4618</v>
      </c>
      <c r="G11" s="213">
        <f t="shared" si="3"/>
        <v>5191</v>
      </c>
      <c r="H11" s="194">
        <f t="shared" si="3"/>
        <v>4965</v>
      </c>
      <c r="I11" s="194">
        <f>I4/10^6</f>
        <v>4855</v>
      </c>
      <c r="J11" s="194">
        <f>(J7*J8*(1+J10/100))/10^6</f>
        <v>5337.8617115938196</v>
      </c>
      <c r="K11" s="194">
        <f t="shared" ref="K11:R11" si="4">(K7*K8*(1+K10/100))/10^6</f>
        <v>5230.3237416350357</v>
      </c>
      <c r="L11" s="194">
        <f t="shared" si="4"/>
        <v>5145.9406814487102</v>
      </c>
      <c r="M11" s="194">
        <f t="shared" si="4"/>
        <v>5087.1652808574418</v>
      </c>
      <c r="N11" s="194">
        <f t="shared" si="4"/>
        <v>5054.7050098642876</v>
      </c>
      <c r="O11" s="194">
        <f t="shared" si="4"/>
        <v>5050.060487853254</v>
      </c>
      <c r="P11" s="194">
        <f t="shared" si="4"/>
        <v>5072.5280883463374</v>
      </c>
      <c r="Q11" s="194">
        <f t="shared" si="4"/>
        <v>5120.4456399856554</v>
      </c>
      <c r="R11" s="194">
        <f t="shared" si="4"/>
        <v>5190.1852571771442</v>
      </c>
    </row>
    <row r="12" spans="1:18" s="182" customFormat="1" ht="12.7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</vt:lpstr>
      <vt:lpstr>LPR</vt:lpstr>
      <vt:lpstr>ECO</vt:lpstr>
      <vt:lpstr>Input data each benefits</vt:lpstr>
      <vt:lpstr>ProjectedSSO</vt:lpstr>
      <vt:lpstr>ChildCS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2012-05-10T07:14:03Z</dcterms:created>
  <dcterms:modified xsi:type="dcterms:W3CDTF">2012-05-15T01:57:10Z</dcterms:modified>
</cp:coreProperties>
</file>