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2240" windowHeight="9240" firstSheet="2" activeTab="2"/>
  </bookViews>
  <sheets>
    <sheet name="Wage" sheetId="20" r:id="rId1"/>
    <sheet name="Gov NESDB" sheetId="15" r:id="rId2"/>
    <sheet name="Gov NESDB2" sheetId="16" r:id="rId3"/>
    <sheet name="GDP &amp; Gov" sheetId="4" r:id="rId4"/>
    <sheet name="Urban HH" sheetId="10" r:id="rId5"/>
    <sheet name="CPI" sheetId="11" r:id="rId6"/>
    <sheet name="Prices" sheetId="12" r:id="rId7"/>
    <sheet name="WTI Oil Price" sheetId="17" r:id="rId8"/>
    <sheet name="World CPI" sheetId="18" r:id="rId9"/>
  </sheets>
  <definedNames>
    <definedName name="_xlnm.Print_Area" localSheetId="2">'Gov NESDB2'!$A$1:$R$38</definedName>
  </definedNames>
  <calcPr calcId="144525"/>
</workbook>
</file>

<file path=xl/calcChain.xml><?xml version="1.0" encoding="utf-8"?>
<calcChain xmlns="http://schemas.openxmlformats.org/spreadsheetml/2006/main">
  <c r="F28" i="20" l="1"/>
  <c r="F29" i="20" s="1"/>
  <c r="F30" i="20" s="1"/>
  <c r="F31" i="20" s="1"/>
  <c r="E28" i="20"/>
  <c r="E29" i="20" s="1"/>
  <c r="E30" i="20" s="1"/>
  <c r="E31" i="20" s="1"/>
  <c r="D28" i="20"/>
  <c r="D29" i="20" s="1"/>
  <c r="D30" i="20" s="1"/>
  <c r="D31" i="20" s="1"/>
  <c r="C28" i="20"/>
  <c r="C29" i="20" s="1"/>
  <c r="C30" i="20" s="1"/>
  <c r="C31" i="20" s="1"/>
  <c r="E34" i="12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D34" i="12"/>
  <c r="D35" i="12" s="1"/>
  <c r="D36" i="12" s="1"/>
  <c r="D37" i="12" s="1"/>
  <c r="D38" i="12" s="1"/>
  <c r="D39" i="12" s="1"/>
  <c r="D40" i="12" s="1"/>
  <c r="D41" i="12" s="1"/>
  <c r="D42" i="12" s="1"/>
  <c r="D43" i="12" s="1"/>
  <c r="D44" i="12" s="1"/>
  <c r="D45" i="12" s="1"/>
  <c r="D46" i="12" s="1"/>
  <c r="D47" i="12" s="1"/>
  <c r="D48" i="12" s="1"/>
  <c r="D49" i="12" s="1"/>
  <c r="D50" i="12" s="1"/>
  <c r="D51" i="12" s="1"/>
  <c r="D52" i="12" s="1"/>
  <c r="D53" i="12" s="1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34" i="12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L35" i="12"/>
  <c r="L36" i="12" s="1"/>
  <c r="L57" i="12"/>
  <c r="L52" i="12"/>
  <c r="L53" i="12" s="1"/>
  <c r="L54" i="12" s="1"/>
  <c r="L55" i="12" s="1"/>
  <c r="L56" i="12" s="1"/>
  <c r="L47" i="12"/>
  <c r="L48" i="12" s="1"/>
  <c r="L49" i="12" s="1"/>
  <c r="L50" i="12" s="1"/>
  <c r="L51" i="12" s="1"/>
  <c r="L42" i="12"/>
  <c r="L38" i="12" s="1"/>
  <c r="L39" i="12" s="1"/>
  <c r="L40" i="12" s="1"/>
  <c r="L41" i="12" s="1"/>
  <c r="L37" i="12"/>
  <c r="B80" i="17"/>
  <c r="Q38" i="15"/>
  <c r="P38" i="15"/>
  <c r="Q37" i="15"/>
  <c r="P37" i="15"/>
  <c r="M38" i="15"/>
  <c r="L38" i="15"/>
  <c r="R24" i="16"/>
  <c r="R25" i="16" s="1"/>
  <c r="Q24" i="16"/>
  <c r="Q25" i="16" s="1"/>
  <c r="P24" i="16"/>
  <c r="P25" i="16" s="1"/>
  <c r="O24" i="16"/>
  <c r="O25" i="16" s="1"/>
  <c r="N24" i="16"/>
  <c r="N25" i="16" s="1"/>
  <c r="M24" i="16"/>
  <c r="M25" i="16" s="1"/>
  <c r="L24" i="16"/>
  <c r="L25" i="16" s="1"/>
  <c r="K24" i="16"/>
  <c r="K25" i="16" s="1"/>
  <c r="J24" i="16"/>
  <c r="J25" i="16" s="1"/>
  <c r="I24" i="16"/>
  <c r="I25" i="16" s="1"/>
  <c r="H24" i="16"/>
  <c r="H25" i="16" s="1"/>
  <c r="G24" i="16"/>
  <c r="G25" i="16" s="1"/>
  <c r="F24" i="16"/>
  <c r="F25" i="16" s="1"/>
  <c r="E24" i="16"/>
  <c r="E25" i="16" s="1"/>
  <c r="D24" i="16"/>
  <c r="D25" i="16" s="1"/>
  <c r="C24" i="16"/>
  <c r="C25" i="16" s="1"/>
  <c r="B25" i="16"/>
  <c r="B24" i="16"/>
  <c r="L20" i="15"/>
  <c r="M20" i="15" s="1"/>
  <c r="L19" i="15"/>
  <c r="M19" i="15" s="1"/>
  <c r="L18" i="15"/>
  <c r="M18" i="15" s="1"/>
  <c r="L17" i="15"/>
  <c r="M17" i="15" s="1"/>
  <c r="L16" i="15"/>
  <c r="M16" i="15" s="1"/>
  <c r="L15" i="15"/>
  <c r="M15" i="15" s="1"/>
  <c r="L14" i="15"/>
  <c r="M14" i="15" s="1"/>
  <c r="L13" i="15"/>
  <c r="M13" i="15" s="1"/>
  <c r="L12" i="15"/>
  <c r="M12" i="15" s="1"/>
  <c r="L11" i="15"/>
  <c r="M11" i="15" s="1"/>
  <c r="L10" i="15"/>
  <c r="M10" i="15" s="1"/>
  <c r="L9" i="15"/>
  <c r="M9" i="15" s="1"/>
  <c r="M8" i="15"/>
  <c r="L8" i="15"/>
  <c r="R11" i="16"/>
  <c r="Q11" i="16"/>
  <c r="P11" i="16"/>
  <c r="O11" i="16"/>
  <c r="N11" i="16"/>
  <c r="M11" i="16"/>
  <c r="L11" i="16"/>
  <c r="K11" i="16"/>
  <c r="J11" i="16"/>
  <c r="L43" i="12" l="1"/>
  <c r="L44" i="12" s="1"/>
  <c r="L45" i="12" s="1"/>
  <c r="L46" i="12" s="1"/>
  <c r="U48" i="4" l="1"/>
  <c r="T44" i="4" l="1"/>
  <c r="S44" i="4"/>
  <c r="R44" i="4"/>
  <c r="T43" i="4"/>
  <c r="S43" i="4"/>
  <c r="R43" i="4"/>
  <c r="T42" i="4"/>
  <c r="S42" i="4"/>
  <c r="R42" i="4"/>
  <c r="T41" i="4"/>
  <c r="S41" i="4"/>
  <c r="R41" i="4"/>
  <c r="T40" i="4"/>
  <c r="S40" i="4"/>
  <c r="R40" i="4"/>
  <c r="T39" i="4"/>
  <c r="S39" i="4"/>
  <c r="R39" i="4"/>
  <c r="T38" i="4"/>
  <c r="S38" i="4"/>
  <c r="R38" i="4"/>
  <c r="T37" i="4"/>
  <c r="S37" i="4"/>
  <c r="R37" i="4"/>
  <c r="T36" i="4"/>
  <c r="S36" i="4"/>
  <c r="R36" i="4"/>
  <c r="T35" i="4"/>
  <c r="S35" i="4"/>
  <c r="R35" i="4"/>
  <c r="T34" i="4"/>
  <c r="S34" i="4"/>
  <c r="R34" i="4"/>
  <c r="T33" i="4"/>
  <c r="S33" i="4"/>
  <c r="R33" i="4"/>
  <c r="T32" i="4"/>
  <c r="S32" i="4"/>
  <c r="R32" i="4"/>
  <c r="T31" i="4"/>
  <c r="S31" i="4"/>
  <c r="R31" i="4"/>
  <c r="T30" i="4"/>
  <c r="S30" i="4"/>
  <c r="R30" i="4"/>
  <c r="T29" i="4"/>
  <c r="S29" i="4"/>
  <c r="R29" i="4"/>
  <c r="T28" i="4"/>
  <c r="S28" i="4"/>
  <c r="R28" i="4"/>
  <c r="T27" i="4"/>
  <c r="S27" i="4"/>
  <c r="R27" i="4"/>
  <c r="T26" i="4"/>
  <c r="S26" i="4"/>
  <c r="R26" i="4"/>
  <c r="T25" i="4"/>
  <c r="S25" i="4"/>
  <c r="R25" i="4"/>
  <c r="T24" i="4"/>
  <c r="S24" i="4"/>
  <c r="R24" i="4"/>
  <c r="T23" i="4"/>
  <c r="S23" i="4"/>
  <c r="R23" i="4"/>
  <c r="T22" i="4"/>
  <c r="S22" i="4"/>
  <c r="R22" i="4"/>
  <c r="T21" i="4"/>
  <c r="S21" i="4"/>
  <c r="R21" i="4"/>
  <c r="T20" i="4"/>
  <c r="S20" i="4"/>
  <c r="R20" i="4"/>
  <c r="T19" i="4"/>
  <c r="S19" i="4"/>
  <c r="R19" i="4"/>
  <c r="T18" i="4"/>
  <c r="S18" i="4"/>
  <c r="R18" i="4"/>
  <c r="T17" i="4"/>
  <c r="S17" i="4"/>
  <c r="R17" i="4"/>
  <c r="T16" i="4"/>
  <c r="S16" i="4"/>
  <c r="R16" i="4"/>
  <c r="T15" i="4"/>
  <c r="S15" i="4"/>
  <c r="R15" i="4"/>
  <c r="T14" i="4"/>
  <c r="S14" i="4"/>
  <c r="R14" i="4"/>
  <c r="T13" i="4"/>
  <c r="S13" i="4"/>
  <c r="R13" i="4"/>
  <c r="O46" i="4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Q45" i="4"/>
  <c r="Q46" i="4" s="1"/>
  <c r="Q47" i="4" s="1"/>
  <c r="Q48" i="4" s="1"/>
  <c r="Q49" i="4" s="1"/>
  <c r="Q50" i="4" s="1"/>
  <c r="Q51" i="4" s="1"/>
  <c r="Q52" i="4" s="1"/>
  <c r="Q53" i="4" s="1"/>
  <c r="Q54" i="4" s="1"/>
  <c r="Q55" i="4" s="1"/>
  <c r="Q56" i="4" s="1"/>
  <c r="Q57" i="4" s="1"/>
  <c r="Q58" i="4" s="1"/>
  <c r="Q59" i="4" s="1"/>
  <c r="Q60" i="4" s="1"/>
  <c r="Q61" i="4" s="1"/>
  <c r="Q62" i="4" s="1"/>
  <c r="Q63" i="4" s="1"/>
  <c r="Q64" i="4" s="1"/>
  <c r="P45" i="4"/>
  <c r="P46" i="4" s="1"/>
  <c r="P47" i="4" s="1"/>
  <c r="P48" i="4" s="1"/>
  <c r="P49" i="4" s="1"/>
  <c r="P50" i="4" s="1"/>
  <c r="P51" i="4" s="1"/>
  <c r="P52" i="4" s="1"/>
  <c r="P53" i="4" s="1"/>
  <c r="P54" i="4" s="1"/>
  <c r="P55" i="4" s="1"/>
  <c r="P56" i="4" s="1"/>
  <c r="P57" i="4" s="1"/>
  <c r="P58" i="4" s="1"/>
  <c r="P59" i="4" s="1"/>
  <c r="P60" i="4" s="1"/>
  <c r="P61" i="4" s="1"/>
  <c r="P62" i="4" s="1"/>
  <c r="P63" i="4" s="1"/>
  <c r="P64" i="4" s="1"/>
  <c r="O45" i="4"/>
  <c r="W42" i="4"/>
  <c r="V44" i="4" s="1"/>
  <c r="W44" i="4" s="1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4" i="4"/>
  <c r="W22" i="4"/>
  <c r="W20" i="4"/>
  <c r="W18" i="4"/>
  <c r="W16" i="4"/>
  <c r="W14" i="4"/>
  <c r="W25" i="4"/>
  <c r="W23" i="4"/>
  <c r="W21" i="4"/>
  <c r="W19" i="4"/>
  <c r="W17" i="4"/>
  <c r="W15" i="4"/>
  <c r="W13" i="4"/>
  <c r="C40" i="10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AH58" i="4"/>
  <c r="AH57" i="4"/>
  <c r="AH56" i="4"/>
  <c r="AH55" i="4"/>
  <c r="AH54" i="4"/>
  <c r="AH53" i="4"/>
  <c r="AH52" i="4"/>
  <c r="AH51" i="4"/>
  <c r="AH50" i="4"/>
  <c r="AH49" i="4"/>
  <c r="AH48" i="4"/>
  <c r="AH47" i="4"/>
  <c r="AH46" i="4"/>
  <c r="AH45" i="4"/>
  <c r="B33" i="12"/>
  <c r="D39" i="10"/>
  <c r="D38" i="10"/>
  <c r="D37" i="10"/>
  <c r="D36" i="10"/>
  <c r="V43" i="4" l="1"/>
  <c r="W43" i="4" s="1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" i="12"/>
  <c r="J4" i="12"/>
  <c r="J5" i="12"/>
  <c r="J6" i="12"/>
  <c r="J7" i="12"/>
  <c r="J8" i="12"/>
  <c r="J9" i="12"/>
  <c r="J10" i="12"/>
  <c r="J11" i="12"/>
  <c r="J12" i="12"/>
  <c r="J13" i="12"/>
  <c r="J14" i="12"/>
  <c r="J2" i="12"/>
  <c r="H38" i="11" l="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N38" i="11"/>
  <c r="M38" i="11"/>
  <c r="L38" i="11"/>
  <c r="K38" i="11"/>
  <c r="J38" i="11"/>
  <c r="I38" i="11"/>
  <c r="N37" i="11"/>
  <c r="M37" i="11"/>
  <c r="L37" i="11"/>
  <c r="K37" i="11"/>
  <c r="J37" i="11"/>
  <c r="I37" i="11"/>
  <c r="N36" i="11"/>
  <c r="M36" i="11"/>
  <c r="L36" i="11"/>
  <c r="K36" i="11"/>
  <c r="J36" i="11"/>
  <c r="I36" i="11"/>
  <c r="N35" i="11"/>
  <c r="M35" i="11"/>
  <c r="L35" i="11"/>
  <c r="K35" i="11"/>
  <c r="J35" i="11"/>
  <c r="I35" i="11"/>
  <c r="N34" i="11"/>
  <c r="M34" i="11"/>
  <c r="L34" i="11"/>
  <c r="K34" i="11"/>
  <c r="J34" i="11"/>
  <c r="I34" i="11"/>
  <c r="N33" i="11"/>
  <c r="M33" i="11"/>
  <c r="L33" i="11"/>
  <c r="K33" i="11"/>
  <c r="J33" i="11"/>
  <c r="I33" i="11"/>
  <c r="N32" i="11"/>
  <c r="M32" i="11"/>
  <c r="L32" i="11"/>
  <c r="K32" i="11"/>
  <c r="J32" i="11"/>
  <c r="I32" i="11"/>
  <c r="N31" i="11"/>
  <c r="M31" i="11"/>
  <c r="L31" i="11"/>
  <c r="K31" i="11"/>
  <c r="J31" i="11"/>
  <c r="I31" i="11"/>
  <c r="N30" i="11"/>
  <c r="M30" i="11"/>
  <c r="L30" i="11"/>
  <c r="K30" i="11"/>
  <c r="J30" i="11"/>
  <c r="I30" i="11"/>
  <c r="N29" i="11"/>
  <c r="M29" i="11"/>
  <c r="L29" i="11"/>
  <c r="K29" i="11"/>
  <c r="J29" i="11"/>
  <c r="I29" i="11"/>
  <c r="N28" i="11"/>
  <c r="M28" i="11"/>
  <c r="L28" i="11"/>
  <c r="K28" i="11"/>
  <c r="J28" i="11"/>
  <c r="I28" i="11"/>
  <c r="N27" i="11"/>
  <c r="M27" i="11"/>
  <c r="L27" i="11"/>
  <c r="K27" i="11"/>
  <c r="J27" i="11"/>
  <c r="I27" i="11"/>
  <c r="N26" i="11"/>
  <c r="M26" i="11"/>
  <c r="L26" i="11"/>
  <c r="K26" i="11"/>
  <c r="J26" i="11"/>
  <c r="I26" i="11"/>
  <c r="N25" i="11"/>
  <c r="M25" i="11"/>
  <c r="L25" i="11"/>
  <c r="K25" i="11"/>
  <c r="J25" i="11"/>
  <c r="I25" i="11"/>
  <c r="N24" i="11"/>
  <c r="M24" i="11"/>
  <c r="L24" i="11"/>
  <c r="K24" i="11"/>
  <c r="J24" i="11"/>
  <c r="I24" i="11"/>
  <c r="N23" i="11"/>
  <c r="M23" i="11"/>
  <c r="L23" i="11"/>
  <c r="K23" i="11"/>
  <c r="J23" i="11"/>
  <c r="I23" i="11"/>
  <c r="N22" i="11"/>
  <c r="M22" i="11"/>
  <c r="L22" i="11"/>
  <c r="K22" i="11"/>
  <c r="J22" i="11"/>
  <c r="I22" i="11"/>
  <c r="N21" i="11"/>
  <c r="M21" i="11"/>
  <c r="L21" i="11"/>
  <c r="K21" i="11"/>
  <c r="J21" i="11"/>
  <c r="I21" i="11"/>
  <c r="N20" i="11"/>
  <c r="M20" i="11"/>
  <c r="L20" i="11"/>
  <c r="K20" i="11"/>
  <c r="J20" i="11"/>
  <c r="I20" i="11"/>
  <c r="N19" i="11"/>
  <c r="M19" i="11"/>
  <c r="L19" i="11"/>
  <c r="K19" i="11"/>
  <c r="J19" i="11"/>
  <c r="I19" i="11"/>
  <c r="N18" i="11"/>
  <c r="M18" i="11"/>
  <c r="L18" i="11"/>
  <c r="K18" i="11"/>
  <c r="J18" i="11"/>
  <c r="I18" i="11"/>
  <c r="N17" i="11"/>
  <c r="M17" i="11"/>
  <c r="L17" i="11"/>
  <c r="K17" i="11"/>
  <c r="J17" i="11"/>
  <c r="I17" i="11"/>
  <c r="N16" i="11"/>
  <c r="M16" i="11"/>
  <c r="L16" i="11"/>
  <c r="K16" i="11"/>
  <c r="J16" i="11"/>
  <c r="I16" i="11"/>
  <c r="N15" i="11"/>
  <c r="M15" i="11"/>
  <c r="L15" i="11"/>
  <c r="K15" i="11"/>
  <c r="J15" i="11"/>
  <c r="I15" i="11"/>
  <c r="N14" i="11"/>
  <c r="M14" i="11"/>
  <c r="L14" i="11"/>
  <c r="K14" i="11"/>
  <c r="J14" i="11"/>
  <c r="I14" i="11"/>
  <c r="N13" i="11"/>
  <c r="M13" i="11"/>
  <c r="L13" i="11"/>
  <c r="K13" i="11"/>
  <c r="J13" i="11"/>
  <c r="I13" i="11"/>
  <c r="N12" i="11"/>
  <c r="M12" i="11"/>
  <c r="L12" i="11"/>
  <c r="K12" i="11"/>
  <c r="J12" i="11"/>
  <c r="I12" i="11"/>
  <c r="N11" i="11"/>
  <c r="M11" i="11"/>
  <c r="L11" i="11"/>
  <c r="K11" i="11"/>
  <c r="J11" i="11"/>
  <c r="I11" i="11"/>
  <c r="N10" i="11"/>
  <c r="M10" i="11"/>
  <c r="L10" i="11"/>
  <c r="K10" i="11"/>
  <c r="J10" i="11"/>
  <c r="I10" i="11"/>
  <c r="N9" i="11"/>
  <c r="M9" i="11"/>
  <c r="L9" i="11"/>
  <c r="K9" i="11"/>
  <c r="J9" i="11"/>
  <c r="I9" i="11"/>
  <c r="N8" i="11"/>
  <c r="M8" i="11"/>
  <c r="L8" i="11"/>
  <c r="K8" i="11"/>
  <c r="J8" i="11"/>
  <c r="I8" i="11"/>
  <c r="Y70" i="4"/>
  <c r="X70" i="4"/>
  <c r="W70" i="4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4" i="10"/>
  <c r="Y91" i="4"/>
  <c r="X91" i="4"/>
  <c r="W91" i="4"/>
  <c r="Y90" i="4"/>
  <c r="X90" i="4"/>
  <c r="W90" i="4"/>
  <c r="Y89" i="4"/>
  <c r="X89" i="4"/>
  <c r="W89" i="4"/>
  <c r="Y88" i="4"/>
  <c r="X88" i="4"/>
  <c r="W88" i="4"/>
  <c r="Y87" i="4"/>
  <c r="X87" i="4"/>
  <c r="W87" i="4"/>
  <c r="Y86" i="4"/>
  <c r="X86" i="4"/>
  <c r="W86" i="4"/>
  <c r="Y85" i="4"/>
  <c r="X85" i="4"/>
  <c r="W85" i="4"/>
  <c r="Y84" i="4"/>
  <c r="X84" i="4"/>
  <c r="W84" i="4"/>
  <c r="Y83" i="4"/>
  <c r="X83" i="4"/>
  <c r="W83" i="4"/>
  <c r="Y82" i="4"/>
  <c r="X82" i="4"/>
  <c r="W82" i="4"/>
  <c r="Y81" i="4"/>
  <c r="X81" i="4"/>
  <c r="W81" i="4"/>
  <c r="Y80" i="4"/>
  <c r="X80" i="4"/>
  <c r="W80" i="4"/>
  <c r="Y79" i="4"/>
  <c r="X79" i="4"/>
  <c r="W79" i="4"/>
  <c r="Y78" i="4"/>
  <c r="X78" i="4"/>
  <c r="W78" i="4"/>
  <c r="Y77" i="4"/>
  <c r="X77" i="4"/>
  <c r="W77" i="4"/>
  <c r="Y76" i="4"/>
  <c r="X76" i="4"/>
  <c r="W76" i="4"/>
  <c r="Y75" i="4"/>
  <c r="X75" i="4"/>
  <c r="W75" i="4"/>
  <c r="Y74" i="4"/>
  <c r="X74" i="4"/>
  <c r="W74" i="4"/>
  <c r="Y73" i="4"/>
  <c r="X73" i="4"/>
  <c r="W73" i="4"/>
  <c r="Y72" i="4"/>
  <c r="X72" i="4"/>
  <c r="W72" i="4"/>
  <c r="Y71" i="4"/>
  <c r="X71" i="4"/>
  <c r="W71" i="4"/>
  <c r="B61" i="4"/>
  <c r="B62" i="4" s="1"/>
  <c r="B63" i="4" s="1"/>
  <c r="B64" i="4" s="1"/>
  <c r="X44" i="4"/>
  <c r="X43" i="4"/>
  <c r="L43" i="4"/>
  <c r="K43" i="4"/>
  <c r="J43" i="4"/>
  <c r="B90" i="4"/>
  <c r="B91" i="4" s="1"/>
  <c r="B89" i="4"/>
  <c r="A88" i="4"/>
  <c r="A90" i="4" s="1"/>
  <c r="A91" i="4" s="1"/>
  <c r="A87" i="4"/>
  <c r="A89" i="4" s="1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D2" i="10" l="1"/>
  <c r="N75" i="4" l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M75" i="4"/>
  <c r="M76" i="4" s="1"/>
  <c r="M77" i="4" s="1"/>
  <c r="M78" i="4" s="1"/>
  <c r="M79" i="4" s="1"/>
  <c r="M80" i="4" s="1"/>
  <c r="M81" i="4" s="1"/>
  <c r="M82" i="4" s="1"/>
  <c r="M83" i="4" s="1"/>
  <c r="M84" i="4" s="1"/>
  <c r="M85" i="4" s="1"/>
  <c r="M86" i="4" s="1"/>
  <c r="M87" i="4" s="1"/>
  <c r="M88" i="4" s="1"/>
  <c r="M89" i="4" s="1"/>
  <c r="M90" i="4" s="1"/>
  <c r="M91" i="4" s="1"/>
  <c r="N74" i="4"/>
  <c r="M74" i="4"/>
  <c r="N73" i="4"/>
  <c r="M73" i="4"/>
  <c r="N72" i="4"/>
  <c r="M72" i="4"/>
  <c r="N71" i="4"/>
  <c r="M71" i="4"/>
  <c r="N70" i="4"/>
  <c r="M70" i="4"/>
  <c r="Y69" i="4"/>
  <c r="X69" i="4"/>
  <c r="W69" i="4"/>
  <c r="N69" i="4"/>
  <c r="M69" i="4"/>
  <c r="Y68" i="4"/>
  <c r="X68" i="4"/>
  <c r="W68" i="4"/>
  <c r="N68" i="4"/>
  <c r="M68" i="4"/>
  <c r="A60" i="4"/>
  <c r="A59" i="4"/>
  <c r="BT59" i="4" s="1"/>
  <c r="A58" i="4"/>
  <c r="BT58" i="4" s="1"/>
  <c r="A57" i="4"/>
  <c r="BT57" i="4" s="1"/>
  <c r="A56" i="4"/>
  <c r="BT56" i="4" s="1"/>
  <c r="A55" i="4"/>
  <c r="BT55" i="4" s="1"/>
  <c r="A54" i="4"/>
  <c r="BT54" i="4" s="1"/>
  <c r="A53" i="4"/>
  <c r="BT53" i="4" s="1"/>
  <c r="A52" i="4"/>
  <c r="BT52" i="4" s="1"/>
  <c r="A51" i="4"/>
  <c r="BT51" i="4" s="1"/>
  <c r="A50" i="4"/>
  <c r="BT50" i="4" s="1"/>
  <c r="A49" i="4"/>
  <c r="BT49" i="4" s="1"/>
  <c r="A48" i="4"/>
  <c r="BT48" i="4" s="1"/>
  <c r="A47" i="4"/>
  <c r="BT47" i="4" s="1"/>
  <c r="A46" i="4"/>
  <c r="BT46" i="4" s="1"/>
  <c r="A45" i="4"/>
  <c r="BT45" i="4" s="1"/>
  <c r="A44" i="4"/>
  <c r="BV44" i="4" s="1"/>
  <c r="A43" i="4"/>
  <c r="BV43" i="4" s="1"/>
  <c r="CA42" i="4"/>
  <c r="CB42" i="4"/>
  <c r="D42" i="4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C42" i="4"/>
  <c r="C43" i="4" s="1"/>
  <c r="C44" i="4" s="1"/>
  <c r="C45" i="4" s="1"/>
  <c r="C46" i="4" s="1"/>
  <c r="C47" i="4" s="1"/>
  <c r="C48" i="4" s="1"/>
  <c r="C49" i="4" s="1"/>
  <c r="A42" i="4"/>
  <c r="BV42" i="4" s="1"/>
  <c r="CD41" i="4"/>
  <c r="CC41" i="4"/>
  <c r="BG41" i="4"/>
  <c r="AS41" i="4"/>
  <c r="AF41" i="4"/>
  <c r="AE41" i="4"/>
  <c r="AD41" i="4"/>
  <c r="A41" i="4"/>
  <c r="BX41" i="4" s="1"/>
  <c r="CD40" i="4"/>
  <c r="CC40" i="4"/>
  <c r="BG40" i="4"/>
  <c r="AS40" i="4"/>
  <c r="AF40" i="4"/>
  <c r="AE40" i="4"/>
  <c r="AD40" i="4"/>
  <c r="A40" i="4"/>
  <c r="BX40" i="4" s="1"/>
  <c r="CD39" i="4"/>
  <c r="CC39" i="4"/>
  <c r="BG39" i="4"/>
  <c r="AS39" i="4"/>
  <c r="AF39" i="4"/>
  <c r="AE39" i="4"/>
  <c r="AD39" i="4"/>
  <c r="A39" i="4"/>
  <c r="BX39" i="4" s="1"/>
  <c r="CD38" i="4"/>
  <c r="CC38" i="4"/>
  <c r="BG38" i="4"/>
  <c r="AS38" i="4"/>
  <c r="AF38" i="4"/>
  <c r="AE38" i="4"/>
  <c r="AD38" i="4"/>
  <c r="A38" i="4"/>
  <c r="BX38" i="4" s="1"/>
  <c r="CD37" i="4"/>
  <c r="CC37" i="4"/>
  <c r="BG37" i="4"/>
  <c r="AS37" i="4"/>
  <c r="AF37" i="4"/>
  <c r="AE37" i="4"/>
  <c r="AD37" i="4"/>
  <c r="A37" i="4"/>
  <c r="BX37" i="4" s="1"/>
  <c r="CD36" i="4"/>
  <c r="CC36" i="4"/>
  <c r="BG36" i="4"/>
  <c r="AS36" i="4"/>
  <c r="AF36" i="4"/>
  <c r="AE36" i="4"/>
  <c r="AD36" i="4"/>
  <c r="A36" i="4"/>
  <c r="BX36" i="4" s="1"/>
  <c r="CD35" i="4"/>
  <c r="CC35" i="4"/>
  <c r="BG35" i="4"/>
  <c r="AS35" i="4"/>
  <c r="AF35" i="4"/>
  <c r="AE35" i="4"/>
  <c r="AD35" i="4"/>
  <c r="A35" i="4"/>
  <c r="BX35" i="4" s="1"/>
  <c r="CD34" i="4"/>
  <c r="CC34" i="4"/>
  <c r="BG34" i="4"/>
  <c r="AS34" i="4"/>
  <c r="AF34" i="4"/>
  <c r="AE34" i="4"/>
  <c r="AD34" i="4"/>
  <c r="A34" i="4"/>
  <c r="BX34" i="4" s="1"/>
  <c r="CD33" i="4"/>
  <c r="CC33" i="4"/>
  <c r="BG33" i="4"/>
  <c r="AS33" i="4"/>
  <c r="AF33" i="4"/>
  <c r="AE33" i="4"/>
  <c r="AD33" i="4"/>
  <c r="A33" i="4"/>
  <c r="BX33" i="4" s="1"/>
  <c r="CD32" i="4"/>
  <c r="CC32" i="4"/>
  <c r="BG32" i="4"/>
  <c r="AS32" i="4"/>
  <c r="AF32" i="4"/>
  <c r="AE32" i="4"/>
  <c r="AD32" i="4"/>
  <c r="A32" i="4"/>
  <c r="BX32" i="4" s="1"/>
  <c r="CD31" i="4"/>
  <c r="CC31" i="4"/>
  <c r="BG31" i="4"/>
  <c r="AS31" i="4"/>
  <c r="AF31" i="4"/>
  <c r="AE31" i="4"/>
  <c r="AD31" i="4"/>
  <c r="A31" i="4"/>
  <c r="BX31" i="4" s="1"/>
  <c r="CD30" i="4"/>
  <c r="CC30" i="4"/>
  <c r="BG30" i="4"/>
  <c r="AS30" i="4"/>
  <c r="AF30" i="4"/>
  <c r="AE30" i="4"/>
  <c r="AD30" i="4"/>
  <c r="A30" i="4"/>
  <c r="BX30" i="4" s="1"/>
  <c r="CD29" i="4"/>
  <c r="CC29" i="4"/>
  <c r="BG29" i="4"/>
  <c r="AS29" i="4"/>
  <c r="AF29" i="4"/>
  <c r="AE29" i="4"/>
  <c r="AD29" i="4"/>
  <c r="A29" i="4"/>
  <c r="BX29" i="4" s="1"/>
  <c r="CD28" i="4"/>
  <c r="CC28" i="4"/>
  <c r="BG28" i="4"/>
  <c r="AS28" i="4"/>
  <c r="AF28" i="4"/>
  <c r="AE28" i="4"/>
  <c r="AD28" i="4"/>
  <c r="A28" i="4"/>
  <c r="BX28" i="4" s="1"/>
  <c r="CD27" i="4"/>
  <c r="CC27" i="4"/>
  <c r="BG27" i="4"/>
  <c r="AS27" i="4"/>
  <c r="AF27" i="4"/>
  <c r="AE27" i="4"/>
  <c r="AD27" i="4"/>
  <c r="A27" i="4"/>
  <c r="BX27" i="4" s="1"/>
  <c r="CD26" i="4"/>
  <c r="CC26" i="4"/>
  <c r="BG26" i="4"/>
  <c r="AS26" i="4"/>
  <c r="AF26" i="4"/>
  <c r="AE26" i="4"/>
  <c r="AD26" i="4"/>
  <c r="A26" i="4"/>
  <c r="BX26" i="4" s="1"/>
  <c r="CD25" i="4"/>
  <c r="CC25" i="4"/>
  <c r="BG25" i="4"/>
  <c r="AS25" i="4"/>
  <c r="AF25" i="4"/>
  <c r="AE25" i="4"/>
  <c r="AD25" i="4"/>
  <c r="A25" i="4"/>
  <c r="BX25" i="4" s="1"/>
  <c r="CD24" i="4"/>
  <c r="CC24" i="4"/>
  <c r="BG24" i="4"/>
  <c r="AS24" i="4"/>
  <c r="AF24" i="4"/>
  <c r="AE24" i="4"/>
  <c r="AD24" i="4"/>
  <c r="A24" i="4"/>
  <c r="BX24" i="4" s="1"/>
  <c r="CD23" i="4"/>
  <c r="CC23" i="4"/>
  <c r="BG23" i="4"/>
  <c r="AS23" i="4"/>
  <c r="AF23" i="4"/>
  <c r="AE23" i="4"/>
  <c r="AD23" i="4"/>
  <c r="A23" i="4"/>
  <c r="BX23" i="4" s="1"/>
  <c r="CD22" i="4"/>
  <c r="CC22" i="4"/>
  <c r="BG22" i="4"/>
  <c r="AS22" i="4"/>
  <c r="AF22" i="4"/>
  <c r="AE22" i="4"/>
  <c r="AD22" i="4"/>
  <c r="A22" i="4"/>
  <c r="BX22" i="4" s="1"/>
  <c r="CD21" i="4"/>
  <c r="CC21" i="4"/>
  <c r="BG21" i="4"/>
  <c r="AS21" i="4"/>
  <c r="AF21" i="4"/>
  <c r="AE21" i="4"/>
  <c r="AD21" i="4"/>
  <c r="A21" i="4"/>
  <c r="BX21" i="4" s="1"/>
  <c r="CD20" i="4"/>
  <c r="CC20" i="4"/>
  <c r="BG20" i="4"/>
  <c r="AS20" i="4"/>
  <c r="AF20" i="4"/>
  <c r="AE20" i="4"/>
  <c r="AD20" i="4"/>
  <c r="A20" i="4"/>
  <c r="BX20" i="4" s="1"/>
  <c r="CD19" i="4"/>
  <c r="CC19" i="4"/>
  <c r="BG19" i="4"/>
  <c r="AS19" i="4"/>
  <c r="AF19" i="4"/>
  <c r="AE19" i="4"/>
  <c r="AD19" i="4"/>
  <c r="A19" i="4"/>
  <c r="BX19" i="4" s="1"/>
  <c r="CD18" i="4"/>
  <c r="CC18" i="4"/>
  <c r="BG18" i="4"/>
  <c r="AS18" i="4"/>
  <c r="AF18" i="4"/>
  <c r="AE18" i="4"/>
  <c r="AD18" i="4"/>
  <c r="A18" i="4"/>
  <c r="BX18" i="4" s="1"/>
  <c r="CD17" i="4"/>
  <c r="CC17" i="4"/>
  <c r="BG17" i="4"/>
  <c r="AS17" i="4"/>
  <c r="AF17" i="4"/>
  <c r="AE17" i="4"/>
  <c r="AD17" i="4"/>
  <c r="A17" i="4"/>
  <c r="BX17" i="4" s="1"/>
  <c r="CD16" i="4"/>
  <c r="CC16" i="4"/>
  <c r="BG16" i="4"/>
  <c r="AS16" i="4"/>
  <c r="AF16" i="4"/>
  <c r="AE16" i="4"/>
  <c r="AD16" i="4"/>
  <c r="A16" i="4"/>
  <c r="BX16" i="4" s="1"/>
  <c r="CD15" i="4"/>
  <c r="CC15" i="4"/>
  <c r="BG15" i="4"/>
  <c r="AS15" i="4"/>
  <c r="AF15" i="4"/>
  <c r="AE15" i="4"/>
  <c r="AD15" i="4"/>
  <c r="A15" i="4"/>
  <c r="BX15" i="4" s="1"/>
  <c r="CD14" i="4"/>
  <c r="CC14" i="4"/>
  <c r="BG14" i="4"/>
  <c r="AS14" i="4"/>
  <c r="AF14" i="4"/>
  <c r="AE14" i="4"/>
  <c r="AD14" i="4"/>
  <c r="A14" i="4"/>
  <c r="BX14" i="4" s="1"/>
  <c r="CD13" i="4"/>
  <c r="CC13" i="4"/>
  <c r="BG13" i="4"/>
  <c r="AS13" i="4"/>
  <c r="AF13" i="4"/>
  <c r="AE13" i="4"/>
  <c r="AD13" i="4"/>
  <c r="A13" i="4"/>
  <c r="BX13" i="4" s="1"/>
  <c r="K44" i="4" l="1"/>
  <c r="F45" i="4"/>
  <c r="BT60" i="4"/>
  <c r="A61" i="4"/>
  <c r="A62" i="4" s="1"/>
  <c r="C50" i="4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BT61" i="4"/>
  <c r="CB44" i="4"/>
  <c r="AE44" i="4"/>
  <c r="CA44" i="4"/>
  <c r="AF43" i="4"/>
  <c r="AF42" i="4"/>
  <c r="AE43" i="4"/>
  <c r="CB43" i="4"/>
  <c r="AE42" i="4"/>
  <c r="CA43" i="4"/>
  <c r="F46" i="4" l="1"/>
  <c r="S45" i="4"/>
  <c r="L44" i="4"/>
  <c r="G45" i="4"/>
  <c r="C61" i="4"/>
  <c r="C62" i="4"/>
  <c r="A63" i="4"/>
  <c r="A64" i="4" s="1"/>
  <c r="BT62" i="4"/>
  <c r="BY45" i="4"/>
  <c r="K45" i="4"/>
  <c r="BZ45" i="4"/>
  <c r="AE45" i="4"/>
  <c r="AF44" i="4"/>
  <c r="G46" i="4" l="1"/>
  <c r="T45" i="4"/>
  <c r="F47" i="4"/>
  <c r="S46" i="4"/>
  <c r="AF45" i="4"/>
  <c r="L45" i="4"/>
  <c r="BZ46" i="4"/>
  <c r="AE46" i="4"/>
  <c r="BY46" i="4"/>
  <c r="K46" i="4"/>
  <c r="F48" i="4" l="1"/>
  <c r="S47" i="4"/>
  <c r="G47" i="4"/>
  <c r="T46" i="4"/>
  <c r="BY47" i="4"/>
  <c r="K47" i="4"/>
  <c r="BZ47" i="4"/>
  <c r="AE47" i="4"/>
  <c r="L46" i="4"/>
  <c r="AF46" i="4"/>
  <c r="G48" i="4" l="1"/>
  <c r="T47" i="4"/>
  <c r="F49" i="4"/>
  <c r="S48" i="4"/>
  <c r="AF47" i="4"/>
  <c r="L47" i="4"/>
  <c r="BZ48" i="4"/>
  <c r="AE48" i="4"/>
  <c r="BY48" i="4"/>
  <c r="K48" i="4"/>
  <c r="F50" i="4" l="1"/>
  <c r="S49" i="4"/>
  <c r="G49" i="4"/>
  <c r="T48" i="4"/>
  <c r="BY49" i="4"/>
  <c r="K49" i="4"/>
  <c r="BZ49" i="4"/>
  <c r="AE49" i="4"/>
  <c r="L48" i="4"/>
  <c r="AF48" i="4"/>
  <c r="G50" i="4" l="1"/>
  <c r="T49" i="4"/>
  <c r="F51" i="4"/>
  <c r="S50" i="4"/>
  <c r="BZ50" i="4"/>
  <c r="AE50" i="4"/>
  <c r="BY50" i="4"/>
  <c r="K50" i="4"/>
  <c r="AF49" i="4"/>
  <c r="L49" i="4"/>
  <c r="F52" i="4" l="1"/>
  <c r="S51" i="4"/>
  <c r="G51" i="4"/>
  <c r="T50" i="4"/>
  <c r="L50" i="4"/>
  <c r="AF50" i="4"/>
  <c r="BY51" i="4"/>
  <c r="K51" i="4"/>
  <c r="BZ51" i="4"/>
  <c r="AE51" i="4"/>
  <c r="G52" i="4" l="1"/>
  <c r="T51" i="4"/>
  <c r="F53" i="4"/>
  <c r="S52" i="4"/>
  <c r="AF51" i="4"/>
  <c r="L51" i="4"/>
  <c r="BZ52" i="4"/>
  <c r="AE52" i="4"/>
  <c r="BY52" i="4"/>
  <c r="K52" i="4"/>
  <c r="F54" i="4" l="1"/>
  <c r="S53" i="4"/>
  <c r="G53" i="4"/>
  <c r="T52" i="4"/>
  <c r="BY53" i="4"/>
  <c r="K53" i="4"/>
  <c r="BZ53" i="4"/>
  <c r="AE53" i="4"/>
  <c r="L52" i="4"/>
  <c r="AF52" i="4"/>
  <c r="G54" i="4" l="1"/>
  <c r="T53" i="4"/>
  <c r="F55" i="4"/>
  <c r="S54" i="4"/>
  <c r="BZ54" i="4"/>
  <c r="AE54" i="4"/>
  <c r="BY54" i="4"/>
  <c r="K54" i="4"/>
  <c r="AF53" i="4"/>
  <c r="L53" i="4"/>
  <c r="F56" i="4" l="1"/>
  <c r="S55" i="4"/>
  <c r="G55" i="4"/>
  <c r="T54" i="4"/>
  <c r="L54" i="4"/>
  <c r="AF54" i="4"/>
  <c r="BY55" i="4"/>
  <c r="K55" i="4"/>
  <c r="BZ55" i="4"/>
  <c r="AE55" i="4"/>
  <c r="G56" i="4" l="1"/>
  <c r="T55" i="4"/>
  <c r="F57" i="4"/>
  <c r="S56" i="4"/>
  <c r="AF55" i="4"/>
  <c r="L55" i="4"/>
  <c r="BZ56" i="4"/>
  <c r="AE56" i="4"/>
  <c r="BY56" i="4"/>
  <c r="K56" i="4"/>
  <c r="F58" i="4" l="1"/>
  <c r="S57" i="4"/>
  <c r="G57" i="4"/>
  <c r="T56" i="4"/>
  <c r="BY57" i="4"/>
  <c r="K57" i="4"/>
  <c r="BZ57" i="4"/>
  <c r="AE57" i="4"/>
  <c r="L56" i="4"/>
  <c r="AF56" i="4"/>
  <c r="G58" i="4" l="1"/>
  <c r="T57" i="4"/>
  <c r="F59" i="4"/>
  <c r="S58" i="4"/>
  <c r="BZ58" i="4"/>
  <c r="AE58" i="4"/>
  <c r="BY58" i="4"/>
  <c r="K58" i="4"/>
  <c r="AF57" i="4"/>
  <c r="L57" i="4"/>
  <c r="F60" i="4" l="1"/>
  <c r="S59" i="4"/>
  <c r="G59" i="4"/>
  <c r="T58" i="4"/>
  <c r="L58" i="4"/>
  <c r="AF58" i="4"/>
  <c r="BY59" i="4"/>
  <c r="K59" i="4"/>
  <c r="BZ59" i="4"/>
  <c r="AE59" i="4"/>
  <c r="G60" i="4" l="1"/>
  <c r="T59" i="4"/>
  <c r="F61" i="4"/>
  <c r="S60" i="4"/>
  <c r="AF59" i="4"/>
  <c r="L59" i="4"/>
  <c r="BZ60" i="4"/>
  <c r="AE60" i="4"/>
  <c r="BY60" i="4"/>
  <c r="K60" i="4"/>
  <c r="F62" i="4" l="1"/>
  <c r="S61" i="4"/>
  <c r="G61" i="4"/>
  <c r="T60" i="4"/>
  <c r="K62" i="4"/>
  <c r="BY61" i="4"/>
  <c r="K61" i="4"/>
  <c r="BZ61" i="4"/>
  <c r="AE61" i="4"/>
  <c r="L60" i="4"/>
  <c r="AF60" i="4"/>
  <c r="G62" i="4" l="1"/>
  <c r="T61" i="4"/>
  <c r="S62" i="4"/>
  <c r="F63" i="4"/>
  <c r="AE62" i="4"/>
  <c r="L62" i="4"/>
  <c r="K63" i="4"/>
  <c r="BZ62" i="4"/>
  <c r="BY62" i="4"/>
  <c r="AF61" i="4"/>
  <c r="L61" i="4"/>
  <c r="AD42" i="4"/>
  <c r="AD43" i="4"/>
  <c r="S63" i="4" l="1"/>
  <c r="AE63" i="4"/>
  <c r="F64" i="4"/>
  <c r="T62" i="4"/>
  <c r="AF62" i="4"/>
  <c r="G63" i="4"/>
  <c r="L63" i="4"/>
  <c r="J44" i="4"/>
  <c r="T63" i="4" l="1"/>
  <c r="AF63" i="4"/>
  <c r="G64" i="4"/>
  <c r="AE64" i="4"/>
  <c r="S64" i="4"/>
  <c r="K64" i="4"/>
  <c r="AD44" i="4"/>
  <c r="E45" i="4"/>
  <c r="E46" i="4" l="1"/>
  <c r="R45" i="4"/>
  <c r="AF64" i="4"/>
  <c r="T64" i="4"/>
  <c r="L64" i="4"/>
  <c r="AD45" i="4"/>
  <c r="J45" i="4"/>
  <c r="E47" i="4" l="1"/>
  <c r="R46" i="4"/>
  <c r="J46" i="4"/>
  <c r="AD46" i="4"/>
  <c r="E48" i="4" l="1"/>
  <c r="R47" i="4"/>
  <c r="AD47" i="4"/>
  <c r="J47" i="4"/>
  <c r="E49" i="4" l="1"/>
  <c r="R48" i="4"/>
  <c r="J48" i="4"/>
  <c r="AD48" i="4"/>
  <c r="E50" i="4" l="1"/>
  <c r="R49" i="4"/>
  <c r="AD49" i="4"/>
  <c r="J49" i="4"/>
  <c r="E51" i="4" l="1"/>
  <c r="R50" i="4"/>
  <c r="J50" i="4"/>
  <c r="AD50" i="4"/>
  <c r="E52" i="4" l="1"/>
  <c r="R51" i="4"/>
  <c r="AD51" i="4"/>
  <c r="J51" i="4"/>
  <c r="E53" i="4" l="1"/>
  <c r="R52" i="4"/>
  <c r="J52" i="4"/>
  <c r="AD52" i="4"/>
  <c r="E54" i="4" l="1"/>
  <c r="R53" i="4"/>
  <c r="AD53" i="4"/>
  <c r="J53" i="4"/>
  <c r="E55" i="4" l="1"/>
  <c r="R54" i="4"/>
  <c r="J54" i="4"/>
  <c r="AD54" i="4"/>
  <c r="E56" i="4" l="1"/>
  <c r="R55" i="4"/>
  <c r="AD55" i="4"/>
  <c r="J55" i="4"/>
  <c r="E57" i="4" l="1"/>
  <c r="R56" i="4"/>
  <c r="J56" i="4"/>
  <c r="AD56" i="4"/>
  <c r="E58" i="4" l="1"/>
  <c r="R57" i="4"/>
  <c r="AD57" i="4"/>
  <c r="J57" i="4"/>
  <c r="E59" i="4" l="1"/>
  <c r="R58" i="4"/>
  <c r="J58" i="4"/>
  <c r="AD58" i="4"/>
  <c r="E60" i="4" l="1"/>
  <c r="R59" i="4"/>
  <c r="AD59" i="4"/>
  <c r="J59" i="4"/>
  <c r="E61" i="4" l="1"/>
  <c r="R60" i="4"/>
  <c r="J60" i="4"/>
  <c r="AD60" i="4"/>
  <c r="E62" i="4" l="1"/>
  <c r="R61" i="4"/>
  <c r="J62" i="4"/>
  <c r="J61" i="4"/>
  <c r="AD61" i="4"/>
  <c r="R62" i="4" l="1"/>
  <c r="E63" i="4"/>
  <c r="AD62" i="4"/>
  <c r="J63" i="4"/>
  <c r="B40" i="10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R63" i="4" l="1"/>
  <c r="AD63" i="4"/>
  <c r="E64" i="4"/>
  <c r="AD64" i="4" l="1"/>
  <c r="R64" i="4"/>
  <c r="J64" i="4"/>
</calcChain>
</file>

<file path=xl/comments1.xml><?xml version="1.0" encoding="utf-8"?>
<comments xmlns="http://schemas.openxmlformats.org/spreadsheetml/2006/main">
  <authors>
    <author>MyNote</author>
  </authors>
  <commentList>
    <comment ref="N38" authorId="0">
      <text>
        <r>
          <rPr>
            <b/>
            <sz val="9"/>
            <color indexed="81"/>
            <rFont val="Tahoma"/>
          </rPr>
          <t>MyNote:</t>
        </r>
        <r>
          <rPr>
            <sz val="9"/>
            <color indexed="81"/>
            <rFont val="Tahoma"/>
          </rPr>
          <t xml:space="preserve">
Growth of เงินสดจ่ายออก from BOT table
</t>
        </r>
      </text>
    </comment>
  </commentList>
</comments>
</file>

<file path=xl/comments2.xml><?xml version="1.0" encoding="utf-8"?>
<comments xmlns="http://schemas.openxmlformats.org/spreadsheetml/2006/main">
  <authors>
    <author>MyNote</author>
  </authors>
  <commentList>
    <comment ref="N1" authorId="0">
      <text>
        <r>
          <rPr>
            <b/>
            <sz val="9"/>
            <color indexed="81"/>
            <rFont val="Tahoma"/>
          </rPr>
          <t>MyNote:</t>
        </r>
        <r>
          <rPr>
            <sz val="9"/>
            <color indexed="81"/>
            <rFont val="Tahoma"/>
          </rPr>
          <t xml:space="preserve">
WDI web
</t>
        </r>
      </text>
    </comment>
  </commentList>
</comments>
</file>

<file path=xl/sharedStrings.xml><?xml version="1.0" encoding="utf-8"?>
<sst xmlns="http://schemas.openxmlformats.org/spreadsheetml/2006/main" count="833" uniqueCount="749">
  <si>
    <t>GDP</t>
  </si>
  <si>
    <t>Government Revenue</t>
  </si>
  <si>
    <t>obs</t>
  </si>
  <si>
    <t>กรณี 2.5</t>
  </si>
  <si>
    <t>กรณี 3.0</t>
  </si>
  <si>
    <t>กรณีต่ำ</t>
  </si>
  <si>
    <t>กรณีฐาน</t>
  </si>
  <si>
    <t>กรณีสูง</t>
  </si>
  <si>
    <t>บริโภครวม</t>
  </si>
  <si>
    <t>บริโภครัฐ</t>
  </si>
  <si>
    <t>บริโภคเอกชน</t>
  </si>
  <si>
    <t>ลงทุนรวม</t>
  </si>
  <si>
    <t>ลงทุนรัฐ</t>
  </si>
  <si>
    <t>ลงทุนเอกชน</t>
  </si>
  <si>
    <t>Chg.Stock</t>
  </si>
  <si>
    <t>ส่งออก</t>
  </si>
  <si>
    <t>นำเข้า</t>
  </si>
  <si>
    <t>Stat Disc</t>
  </si>
  <si>
    <t>GDPPERCAP_NO</t>
  </si>
  <si>
    <t>GDP_RE</t>
  </si>
  <si>
    <t>GDPPERCAP_RE</t>
  </si>
  <si>
    <t>GOV_CASHBALANCE</t>
  </si>
  <si>
    <t>GOV_DEBT_DOM</t>
  </si>
  <si>
    <t>GOV_DEBT_DOM_CEN</t>
  </si>
  <si>
    <t>GOV_DEBT_DOM_LOC</t>
  </si>
  <si>
    <t>GOV_DEBT_EXT</t>
  </si>
  <si>
    <t>GOV_DEBT_TOTAL</t>
  </si>
  <si>
    <t>GOV_EXPEND</t>
  </si>
  <si>
    <t>GOV_NONBUDG_SURPLS</t>
  </si>
  <si>
    <t>GOV_REVENUE</t>
  </si>
  <si>
    <t>GOV_SURPLUS</t>
  </si>
  <si>
    <t>_CPI</t>
  </si>
  <si>
    <t>_GDPDEFLATOR</t>
  </si>
  <si>
    <t>_PPI</t>
  </si>
  <si>
    <t>Real GDP Growth</t>
  </si>
  <si>
    <t>Inflation</t>
  </si>
  <si>
    <t>Nominal GDP Growth</t>
  </si>
  <si>
    <t>Gov./GDP (%)</t>
  </si>
  <si>
    <t>NESDB</t>
  </si>
  <si>
    <t>FPO</t>
  </si>
  <si>
    <t>BOT Growth</t>
  </si>
  <si>
    <t>Source:  Bureau of Trade and Economic Indices</t>
  </si>
  <si>
    <t>Consumer Price Index for Whole Kingdom by Regions</t>
  </si>
  <si>
    <t>Year</t>
  </si>
  <si>
    <t>= 100</t>
  </si>
  <si>
    <t>Whole</t>
  </si>
  <si>
    <t>Bangkok</t>
  </si>
  <si>
    <t>Central &amp;</t>
  </si>
  <si>
    <t>Kingdom</t>
  </si>
  <si>
    <t>Metropolis</t>
  </si>
  <si>
    <t>East</t>
  </si>
  <si>
    <t>North</t>
  </si>
  <si>
    <t>North-East</t>
  </si>
  <si>
    <t>South</t>
  </si>
  <si>
    <t>Impled Inflation</t>
  </si>
  <si>
    <t>Real GDP</t>
  </si>
  <si>
    <t>GDP Deflator</t>
  </si>
  <si>
    <t>PPI</t>
  </si>
  <si>
    <t>Deflator</t>
  </si>
  <si>
    <t>diff1</t>
  </si>
  <si>
    <t>diff2</t>
  </si>
  <si>
    <t>Urban_HHf2</t>
  </si>
  <si>
    <t>BOT</t>
  </si>
  <si>
    <t>NESDB (no SS)</t>
  </si>
  <si>
    <t>Table 21  Average Private Employee Wage per Month</t>
  </si>
  <si>
    <t>Kang</t>
  </si>
  <si>
    <t>(unit: baht)</t>
  </si>
  <si>
    <t>AGRICULTURE</t>
  </si>
  <si>
    <t>INDUSTRY</t>
  </si>
  <si>
    <t>SERVICES</t>
  </si>
  <si>
    <t>TOTAL</t>
  </si>
  <si>
    <t>Nominal Wage</t>
  </si>
  <si>
    <t>WHOLE KINGDOM</t>
  </si>
  <si>
    <r>
      <t>Source:</t>
    </r>
    <r>
      <rPr>
        <sz val="8"/>
        <rFont val="Century Gothic"/>
        <family val="2"/>
        <charset val="222"/>
      </rPr>
      <t xml:space="preserve"> National Statistical Office, Labor Force Surveys.</t>
    </r>
  </si>
  <si>
    <t>Total</t>
  </si>
  <si>
    <t>Average</t>
  </si>
  <si>
    <t>Account 5.  General Government</t>
  </si>
  <si>
    <t>(Millions of Baht)</t>
  </si>
  <si>
    <t>Consumption</t>
  </si>
  <si>
    <t>Social</t>
  </si>
  <si>
    <t>Subsidies</t>
  </si>
  <si>
    <t>Current</t>
  </si>
  <si>
    <t>Savings</t>
  </si>
  <si>
    <t>Disposal</t>
  </si>
  <si>
    <t>Income from</t>
  </si>
  <si>
    <t>Less :</t>
  </si>
  <si>
    <t>Expenditure</t>
  </si>
  <si>
    <t>Security</t>
  </si>
  <si>
    <t>Transfers to</t>
  </si>
  <si>
    <t>of</t>
  </si>
  <si>
    <t>Property</t>
  </si>
  <si>
    <t>Interest on</t>
  </si>
  <si>
    <t>Benefit</t>
  </si>
  <si>
    <t>Households</t>
  </si>
  <si>
    <t>the Rest of</t>
  </si>
  <si>
    <t>and</t>
  </si>
  <si>
    <t xml:space="preserve"> the Public</t>
  </si>
  <si>
    <t>the World</t>
  </si>
  <si>
    <t>Revenue</t>
  </si>
  <si>
    <t>Entrepreneurship</t>
  </si>
  <si>
    <t>Debt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</si>
  <si>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</si>
  <si>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</si>
  <si>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</si>
  <si>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</si>
  <si>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</si>
  <si>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</si>
  <si>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</si>
  <si>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</si>
  <si>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</si>
  <si>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2001p</t>
  </si>
  <si>
    <t>Account 5.  General Government (Continued)</t>
  </si>
  <si>
    <t>Indirect</t>
  </si>
  <si>
    <t>Direct</t>
  </si>
  <si>
    <t xml:space="preserve">Less : </t>
  </si>
  <si>
    <t>Other Current</t>
  </si>
  <si>
    <t>Taxes</t>
  </si>
  <si>
    <t>Contributions</t>
  </si>
  <si>
    <t>Social Security</t>
  </si>
  <si>
    <t>Transfers</t>
  </si>
  <si>
    <t>on</t>
  </si>
  <si>
    <t xml:space="preserve"> to Social</t>
  </si>
  <si>
    <t>Contributed by</t>
  </si>
  <si>
    <t>from</t>
  </si>
  <si>
    <t>from the Rest</t>
  </si>
  <si>
    <t>Corporations</t>
  </si>
  <si>
    <t>Government</t>
  </si>
  <si>
    <t>of the World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</si>
  <si>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</si>
  <si>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</si>
  <si>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</si>
  <si>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</si>
  <si>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</si>
  <si>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</si>
  <si>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</si>
  <si>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</si>
  <si>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</si>
  <si>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2006r</t>
  </si>
  <si>
    <t>2007r</t>
  </si>
  <si>
    <t>2008r</t>
  </si>
  <si>
    <t>2009p</t>
  </si>
  <si>
    <t>Consumption Expenditure</t>
  </si>
  <si>
    <t>Social Security Benefit</t>
  </si>
  <si>
    <t>Current Transfers to Households</t>
  </si>
  <si>
    <t>Current Transfers to the Rest of the World</t>
  </si>
  <si>
    <t>Disposal of Current Revenue</t>
  </si>
  <si>
    <t>Expeniture</t>
  </si>
  <si>
    <t>Income from Property and Entrepreneurship</t>
  </si>
  <si>
    <t>Less : Interest on the Public Debt</t>
  </si>
  <si>
    <t>Indirect Taxes</t>
  </si>
  <si>
    <t>Direct Taxes on Corporations</t>
  </si>
  <si>
    <t>Direct Taxes on Households</t>
  </si>
  <si>
    <t>Total Contributions to Social Security</t>
  </si>
  <si>
    <t>Less : Social Security Contributed by Government</t>
  </si>
  <si>
    <t>Current Transfers from Corporations</t>
  </si>
  <si>
    <t>Other Current Transfers from Households</t>
  </si>
  <si>
    <t>Current Transfers from the Rest of the World</t>
  </si>
  <si>
    <t>Current Revenue</t>
  </si>
  <si>
    <t>Account 6.  External Transaction (The Rest of the World)</t>
  </si>
  <si>
    <t>Exports of Goods and Services</t>
  </si>
  <si>
    <t xml:space="preserve">Net Factor Income Payment from the Rest of the World  </t>
  </si>
  <si>
    <t>Current Receipts</t>
  </si>
  <si>
    <t>Imports of Goods and Services</t>
  </si>
  <si>
    <t>Surplus of the Nation on Current Account</t>
  </si>
  <si>
    <t>Disposal of Current Receipts</t>
  </si>
  <si>
    <t>Gov. Exp (inc SS)</t>
  </si>
  <si>
    <t>Gov. Exp (exc SS)</t>
  </si>
  <si>
    <t>Off Budget</t>
  </si>
  <si>
    <t>Scenario1</t>
  </si>
  <si>
    <t>Scenario2</t>
  </si>
  <si>
    <t>Scenario3</t>
  </si>
  <si>
    <t>51,2</t>
  </si>
  <si>
    <t>Title:</t>
  </si>
  <si>
    <t>Spot Oil Price: West Texas Intermediate</t>
  </si>
  <si>
    <t>Series ID:</t>
  </si>
  <si>
    <t>OILPRICE</t>
  </si>
  <si>
    <t>Source:</t>
  </si>
  <si>
    <t>Dow Jones &amp; Company</t>
  </si>
  <si>
    <t>Release:</t>
  </si>
  <si>
    <t>Wall Street Journal</t>
  </si>
  <si>
    <t>Seasonal Adjustment:</t>
  </si>
  <si>
    <t>Not Applicable</t>
  </si>
  <si>
    <t>Frequency:</t>
  </si>
  <si>
    <t>Annual</t>
  </si>
  <si>
    <t>Aggregation Method:</t>
  </si>
  <si>
    <t>Units:</t>
  </si>
  <si>
    <t>Dollars per Barrel</t>
  </si>
  <si>
    <t>Date Range:</t>
  </si>
  <si>
    <t>1946-01-01 to 2012-03-01</t>
  </si>
  <si>
    <t>Last Updated:</t>
  </si>
  <si>
    <t>2012-04-02 8:18 AM CDT</t>
  </si>
  <si>
    <t>Notes:</t>
  </si>
  <si>
    <t>Prior to 1982 equals the posted price.</t>
  </si>
  <si>
    <t>DATE</t>
  </si>
  <si>
    <t>VALUE</t>
  </si>
  <si>
    <t>WTI Oil</t>
  </si>
  <si>
    <t>Source: EIA, Feb 2012</t>
  </si>
  <si>
    <t>high</t>
  </si>
  <si>
    <t>low</t>
  </si>
  <si>
    <t>current</t>
  </si>
  <si>
    <t>Country Name</t>
  </si>
  <si>
    <t>Country Code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</si>
  <si>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</si>
  <si>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</si>
  <si>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</si>
  <si>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</si>
  <si>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</si>
  <si>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</si>
  <si>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</si>
  <si>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</si>
  <si>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</si>
  <si>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</si>
  <si>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</si>
  <si>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</si>
  <si>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</si>
  <si>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</si>
  <si>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</si>
  <si>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</si>
  <si>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</si>
  <si>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</si>
  <si>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</si>
  <si>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</si>
  <si>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</si>
  <si>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</si>
  <si>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</si>
  <si>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</si>
  <si>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</si>
  <si>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</si>
  <si>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</si>
  <si>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</si>
  <si>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</si>
  <si>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</si>
  <si>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</si>
  <si>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</si>
  <si>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</si>
  <si>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</si>
  <si>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</si>
  <si>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</si>
  <si>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</si>
  <si>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</si>
  <si>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</si>
  <si>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</si>
  <si>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</si>
  <si>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</si>
  <si>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</si>
  <si>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</si>
  <si>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</si>
  <si>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</si>
  <si>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</si>
  <si>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</si>
  <si>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</si>
  <si>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</si>
  <si>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</si>
  <si>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</si>
  <si>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Arab World</t>
  </si>
  <si>
    <t>ARB</t>
  </si>
  <si>
    <t>East Asia &amp; Pacific (all income levels)</t>
  </si>
  <si>
    <t>EAS</t>
  </si>
  <si>
    <t>East Asia &amp; Pacific (developing only)</t>
  </si>
  <si>
    <t>EAP</t>
  </si>
  <si>
    <t>Euro area</t>
  </si>
  <si>
    <t>EMU</t>
  </si>
  <si>
    <t>Europe &amp; Central Asia (all income levels)</t>
  </si>
  <si>
    <t>ECS</t>
  </si>
  <si>
    <t>Europe &amp; Central Asia (developing only)</t>
  </si>
  <si>
    <t>ECA</t>
  </si>
  <si>
    <t>European Union</t>
  </si>
  <si>
    <t>EUU</t>
  </si>
  <si>
    <t>Heavily indebted poor countries (HIPC)</t>
  </si>
  <si>
    <t>HPC</t>
  </si>
  <si>
    <t>High income</t>
  </si>
  <si>
    <t>HIC</t>
  </si>
  <si>
    <t>High income: nonOECD</t>
  </si>
  <si>
    <t>NOC</t>
  </si>
  <si>
    <t>High income: OECD</t>
  </si>
  <si>
    <t>OEC</t>
  </si>
  <si>
    <t>Latin America &amp; Caribbean (all income levels)</t>
  </si>
  <si>
    <t>LCN</t>
  </si>
  <si>
    <t>Latin America &amp; Caribbean (developing only)</t>
  </si>
  <si>
    <t>LAC</t>
  </si>
  <si>
    <t>Least developed countries: UN classification</t>
  </si>
  <si>
    <t>LDC</t>
  </si>
  <si>
    <t>Low &amp; middle income</t>
  </si>
  <si>
    <t>LMY</t>
  </si>
  <si>
    <t>Low income</t>
  </si>
  <si>
    <t>LIC</t>
  </si>
  <si>
    <t>Lower middle income</t>
  </si>
  <si>
    <t>LMC</t>
  </si>
  <si>
    <t>Middle East &amp; North Africa (all income levels)</t>
  </si>
  <si>
    <t>MEA</t>
  </si>
  <si>
    <t>Middle East &amp; North Africa (developing only)</t>
  </si>
  <si>
    <t>MNA</t>
  </si>
  <si>
    <t>Middle income</t>
  </si>
  <si>
    <t>MIC</t>
  </si>
  <si>
    <t>North America</t>
  </si>
  <si>
    <t>NAC</t>
  </si>
  <si>
    <t>Not classified</t>
  </si>
  <si>
    <t>INX</t>
  </si>
  <si>
    <t>OECD members</t>
  </si>
  <si>
    <t>OED</t>
  </si>
  <si>
    <t>South Asia</t>
  </si>
  <si>
    <t>SAS</t>
  </si>
  <si>
    <t>Sub-Saharan Africa (all income levels)</t>
  </si>
  <si>
    <t>SSF</t>
  </si>
  <si>
    <t>Sub-Saharan Africa (developing only)</t>
  </si>
  <si>
    <t>SSA</t>
  </si>
  <si>
    <t>Upper middle income</t>
  </si>
  <si>
    <t>UMC</t>
  </si>
  <si>
    <t>World</t>
  </si>
  <si>
    <t>WLD</t>
  </si>
  <si>
    <t>Afghanistan</t>
  </si>
  <si>
    <t>AFG</t>
  </si>
  <si>
    <t>Albania</t>
  </si>
  <si>
    <t>ALB</t>
  </si>
  <si>
    <t>Algeria</t>
  </si>
  <si>
    <t>DZA</t>
  </si>
  <si>
    <t>American Samoa</t>
  </si>
  <si>
    <t>ASM</t>
  </si>
  <si>
    <t>Andorra</t>
  </si>
  <si>
    <t>AND</t>
  </si>
  <si>
    <t>Angola</t>
  </si>
  <si>
    <t>AGO</t>
  </si>
  <si>
    <t>Antigua and Barbuda</t>
  </si>
  <si>
    <t>ATG</t>
  </si>
  <si>
    <t>Argentina</t>
  </si>
  <si>
    <t>ARG</t>
  </si>
  <si>
    <t>Armenia</t>
  </si>
  <si>
    <t>ARM</t>
  </si>
  <si>
    <t>Aruba</t>
  </si>
  <si>
    <t>ABW</t>
  </si>
  <si>
    <t>Australia</t>
  </si>
  <si>
    <t>AUS</t>
  </si>
  <si>
    <t>Austria</t>
  </si>
  <si>
    <t>AUT</t>
  </si>
  <si>
    <t>Azerbaijan</t>
  </si>
  <si>
    <t>AZE</t>
  </si>
  <si>
    <t>Bahamas, The</t>
  </si>
  <si>
    <t>BHS</t>
  </si>
  <si>
    <t>Bahrain</t>
  </si>
  <si>
    <t>BHR</t>
  </si>
  <si>
    <t>Bangladesh</t>
  </si>
  <si>
    <t>BGD</t>
  </si>
  <si>
    <t>Barbados</t>
  </si>
  <si>
    <t>BRB</t>
  </si>
  <si>
    <t>Belarus</t>
  </si>
  <si>
    <t>BLR</t>
  </si>
  <si>
    <t>Belgium</t>
  </si>
  <si>
    <t>BEL</t>
  </si>
  <si>
    <t>Belize</t>
  </si>
  <si>
    <t>BLZ</t>
  </si>
  <si>
    <t>Benin</t>
  </si>
  <si>
    <t>BEN</t>
  </si>
  <si>
    <t>Bermuda</t>
  </si>
  <si>
    <t>BMU</t>
  </si>
  <si>
    <t>Bhutan</t>
  </si>
  <si>
    <t>BTN</t>
  </si>
  <si>
    <t>Bolivia</t>
  </si>
  <si>
    <t>BOL</t>
  </si>
  <si>
    <t>Bosnia and Herzegovina</t>
  </si>
  <si>
    <t>BIH</t>
  </si>
  <si>
    <t>Botswana</t>
  </si>
  <si>
    <t>BWA</t>
  </si>
  <si>
    <t>Brazil</t>
  </si>
  <si>
    <t>BRA</t>
  </si>
  <si>
    <t>Brunei Darussalam</t>
  </si>
  <si>
    <t>BRN</t>
  </si>
  <si>
    <t>Bulgaria</t>
  </si>
  <si>
    <t>BGR</t>
  </si>
  <si>
    <t>Burkina Faso</t>
  </si>
  <si>
    <t>BFA</t>
  </si>
  <si>
    <t>Burundi</t>
  </si>
  <si>
    <t>BDI</t>
  </si>
  <si>
    <t>Cambodia</t>
  </si>
  <si>
    <t>KHM</t>
  </si>
  <si>
    <t>Cameroon</t>
  </si>
  <si>
    <t>CMR</t>
  </si>
  <si>
    <t>Canada</t>
  </si>
  <si>
    <t>CAN</t>
  </si>
  <si>
    <t>Cape Verde</t>
  </si>
  <si>
    <t>CPV</t>
  </si>
  <si>
    <t>Cayman Islands</t>
  </si>
  <si>
    <t>CYM</t>
  </si>
  <si>
    <t>Central African Republic</t>
  </si>
  <si>
    <t>CAF</t>
  </si>
  <si>
    <t>Chad</t>
  </si>
  <si>
    <t>TCD</t>
  </si>
  <si>
    <t>Channel Islands</t>
  </si>
  <si>
    <t>CHI</t>
  </si>
  <si>
    <t>Chile</t>
  </si>
  <si>
    <t>CHL</t>
  </si>
  <si>
    <t>China</t>
  </si>
  <si>
    <t>CHN</t>
  </si>
  <si>
    <t>Colombia</t>
  </si>
  <si>
    <t>COL</t>
  </si>
  <si>
    <t>Comoros</t>
  </si>
  <si>
    <t>COM</t>
  </si>
  <si>
    <t>Congo, Dem. Rep.</t>
  </si>
  <si>
    <t>COD</t>
  </si>
  <si>
    <t>Congo, Rep.</t>
  </si>
  <si>
    <t>COG</t>
  </si>
  <si>
    <t>Costa Rica</t>
  </si>
  <si>
    <t>CRI</t>
  </si>
  <si>
    <t>Cote d'Ivoire</t>
  </si>
  <si>
    <t>CIV</t>
  </si>
  <si>
    <t>Croatia</t>
  </si>
  <si>
    <t>HRV</t>
  </si>
  <si>
    <t>Cuba</t>
  </si>
  <si>
    <t>CUB</t>
  </si>
  <si>
    <t>Curacao</t>
  </si>
  <si>
    <t>CUW</t>
  </si>
  <si>
    <t>Cyprus</t>
  </si>
  <si>
    <t>CYP</t>
  </si>
  <si>
    <t>Czech Republic</t>
  </si>
  <si>
    <t>CZE</t>
  </si>
  <si>
    <t>Denmark</t>
  </si>
  <si>
    <t>DNK</t>
  </si>
  <si>
    <t>Djibouti</t>
  </si>
  <si>
    <t>DJI</t>
  </si>
  <si>
    <t>Dominica</t>
  </si>
  <si>
    <t>DMA</t>
  </si>
  <si>
    <t>Dominican Republic</t>
  </si>
  <si>
    <t>DOM</t>
  </si>
  <si>
    <t>Ecuador</t>
  </si>
  <si>
    <t>ECU</t>
  </si>
  <si>
    <t>Egypt, Arab Rep.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</si>
  <si>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</si>
  <si>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</si>
  <si>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</si>
  <si>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</si>
  <si>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</si>
  <si>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</si>
  <si>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</si>
  <si>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</si>
  <si>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</si>
  <si>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Ethiopia</t>
  </si>
  <si>
    <t>ETH</t>
  </si>
  <si>
    <t>Faeroe Islands</t>
  </si>
  <si>
    <t>FRO</t>
  </si>
  <si>
    <t>Fiji</t>
  </si>
  <si>
    <t>FJI</t>
  </si>
  <si>
    <t>Finland</t>
  </si>
  <si>
    <t>FIN</t>
  </si>
  <si>
    <t>France</t>
  </si>
  <si>
    <t>FRA</t>
  </si>
  <si>
    <t>French Polynesia</t>
  </si>
  <si>
    <t>PYF</t>
  </si>
  <si>
    <t>Gabon</t>
  </si>
  <si>
    <t>GAB</t>
  </si>
  <si>
    <t>Gambia, The</t>
  </si>
  <si>
    <t>GMB</t>
  </si>
  <si>
    <t>Georgia</t>
  </si>
  <si>
    <t>GEO</t>
  </si>
  <si>
    <t>Germany</t>
  </si>
  <si>
    <t>DEU</t>
  </si>
  <si>
    <t>Ghana</t>
  </si>
  <si>
    <t>GHA</t>
  </si>
  <si>
    <t>Gibraltar</t>
  </si>
  <si>
    <t>GIB</t>
  </si>
  <si>
    <t>Greece</t>
  </si>
  <si>
    <t>GRC</t>
  </si>
  <si>
    <t>Greenland</t>
  </si>
  <si>
    <t>GRL</t>
  </si>
  <si>
    <t>Grenada</t>
  </si>
  <si>
    <t>GRD</t>
  </si>
  <si>
    <t>Guam</t>
  </si>
  <si>
    <t>GUM</t>
  </si>
  <si>
    <t>Guatemala</t>
  </si>
  <si>
    <t>GTM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</si>
  <si>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</si>
  <si>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</si>
  <si>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</si>
  <si>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</si>
  <si>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</si>
  <si>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</si>
  <si>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</si>
  <si>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</si>
  <si>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Honduras</t>
  </si>
  <si>
    <t>HND</t>
  </si>
  <si>
    <t>Hong Kong SAR, China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</si>
  <si>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</si>
  <si>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</si>
  <si>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</si>
  <si>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</si>
  <si>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</si>
  <si>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</si>
  <si>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</si>
  <si>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</si>
  <si>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</si>
  <si>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Iran, Islamic Rep.</t>
  </si>
  <si>
    <t>IRN</t>
  </si>
  <si>
    <t>Iraq</t>
  </si>
  <si>
    <t>IRQ</t>
  </si>
  <si>
    <t>Ireland</t>
  </si>
  <si>
    <t>IRL</t>
  </si>
  <si>
    <t>Isle of Man</t>
  </si>
  <si>
    <t>IMN</t>
  </si>
  <si>
    <t>Israel</t>
  </si>
  <si>
    <t>ISR</t>
  </si>
  <si>
    <t>Italy</t>
  </si>
  <si>
    <t>ITA</t>
  </si>
  <si>
    <t>Jamaica</t>
  </si>
  <si>
    <t>JAM</t>
  </si>
  <si>
    <t>Japan</t>
  </si>
  <si>
    <t>JPN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</si>
  <si>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</si>
  <si>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</si>
  <si>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</si>
  <si>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</si>
  <si>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</si>
  <si>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</si>
  <si>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</si>
  <si>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</si>
  <si>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Korea, Dem. Rep.</t>
  </si>
  <si>
    <t>PRK</t>
  </si>
  <si>
    <t>Korea, Rep.</t>
  </si>
  <si>
    <t>KOR</t>
  </si>
  <si>
    <t>Kosovo</t>
  </si>
  <si>
    <t>KSV</t>
  </si>
  <si>
    <t>Kuwait</t>
  </si>
  <si>
    <t>KWT</t>
  </si>
  <si>
    <t>Kyrgyz Republic</t>
  </si>
  <si>
    <t>KGZ</t>
  </si>
  <si>
    <t>Lao PDR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</si>
  <si>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</si>
  <si>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</si>
  <si>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</si>
  <si>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</si>
  <si>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</si>
  <si>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</si>
  <si>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</si>
  <si>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</si>
  <si>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</si>
  <si>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</si>
  <si>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</si>
  <si>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Liechtenstein</t>
  </si>
  <si>
    <t>LIE</t>
  </si>
  <si>
    <t>Lithuania</t>
  </si>
  <si>
    <t>LTU</t>
  </si>
  <si>
    <t>Luxembourg</t>
  </si>
  <si>
    <t>LUX</t>
  </si>
  <si>
    <t>Macao SAR, China</t>
  </si>
  <si>
    <t>MAC</t>
  </si>
  <si>
    <t>Macedonia, FYR</t>
  </si>
  <si>
    <t>MKD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</si>
  <si>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</si>
  <si>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</si>
  <si>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</si>
  <si>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</si>
  <si>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</si>
  <si>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</si>
  <si>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</si>
  <si>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</si>
  <si>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</si>
  <si>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</si>
  <si>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</si>
  <si>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</si>
  <si>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Marshall Islands</t>
  </si>
  <si>
    <t>MHL</t>
  </si>
  <si>
    <t>Mauritania</t>
  </si>
  <si>
    <t>MRT</t>
  </si>
  <si>
    <t>Mauritius</t>
  </si>
  <si>
    <t>MUS</t>
  </si>
  <si>
    <t>Mayotte</t>
  </si>
  <si>
    <t>MYT</t>
  </si>
  <si>
    <t>Mexico</t>
  </si>
  <si>
    <t>MEX</t>
  </si>
  <si>
    <t>Micronesia, Fed. Sts.</t>
  </si>
  <si>
    <t>FSM</t>
  </si>
  <si>
    <t>Moldova</t>
  </si>
  <si>
    <t>MDA</t>
  </si>
  <si>
    <t>Monaco</t>
  </si>
  <si>
    <t>MCO</t>
  </si>
  <si>
    <t>Mongolia</t>
  </si>
  <si>
    <t>MNG</t>
  </si>
  <si>
    <t>Montenegro</t>
  </si>
  <si>
    <t>MNE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</si>
  <si>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</si>
  <si>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</si>
  <si>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</si>
  <si>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</si>
  <si>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</si>
  <si>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</si>
  <si>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</si>
  <si>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</si>
  <si>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Nepal</t>
  </si>
  <si>
    <t>NPL</t>
  </si>
  <si>
    <t>Netherlands</t>
  </si>
  <si>
    <t>NLD</t>
  </si>
  <si>
    <t>New Caledonia</t>
  </si>
  <si>
    <t>NCL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</si>
  <si>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</si>
  <si>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</si>
  <si>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</si>
  <si>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</si>
  <si>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</si>
  <si>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</si>
  <si>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</si>
  <si>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</si>
  <si>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Northern Mariana Islands</t>
  </si>
  <si>
    <t>MNP</t>
  </si>
  <si>
    <t>Norway</t>
  </si>
  <si>
    <t>NOR</t>
  </si>
  <si>
    <t>Oman</t>
  </si>
  <si>
    <t>OMN</t>
  </si>
  <si>
    <t>Pakistan</t>
  </si>
  <si>
    <t>PAK</t>
  </si>
  <si>
    <t>Palau</t>
  </si>
  <si>
    <t>PLW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</si>
  <si>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</si>
  <si>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</si>
  <si>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</si>
  <si>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</si>
  <si>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</si>
  <si>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</si>
  <si>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</si>
  <si>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</si>
  <si>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</si>
  <si>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</si>
  <si>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Poland</t>
  </si>
  <si>
    <t>POL</t>
  </si>
  <si>
    <t>Portugal</t>
  </si>
  <si>
    <t>PRT</t>
  </si>
  <si>
    <t>Puerto Rico</t>
  </si>
  <si>
    <t>PRI</t>
  </si>
  <si>
    <t>Qatar</t>
  </si>
  <si>
    <t>QAT</t>
  </si>
  <si>
    <t>Romania</t>
  </si>
  <si>
    <t>ROU</t>
  </si>
  <si>
    <t>Russian Federation</t>
  </si>
  <si>
    <t>RUS</t>
  </si>
  <si>
    <t>Rwanda</t>
  </si>
  <si>
    <t>RWA</t>
  </si>
  <si>
    <t>Samoa</t>
  </si>
  <si>
    <t>WSM</t>
  </si>
  <si>
    <t>San Marino</t>
  </si>
  <si>
    <t>SMR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</si>
  <si>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</si>
  <si>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</si>
  <si>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</si>
  <si>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</si>
  <si>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</si>
  <si>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</si>
  <si>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</si>
  <si>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</si>
  <si>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</si>
  <si>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</si>
  <si>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</si>
  <si>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</si>
  <si>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</si>
  <si>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</si>
  <si>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Sint Maarten (Dutch part)</t>
  </si>
  <si>
    <t>SXM</t>
  </si>
  <si>
    <t>Slovak Republic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</si>
  <si>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</si>
  <si>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</si>
  <si>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</si>
  <si>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</si>
  <si>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</si>
  <si>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</si>
  <si>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</si>
  <si>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</si>
  <si>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</si>
  <si>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South Sudan</t>
  </si>
  <si>
    <t>SSD</t>
  </si>
  <si>
    <t>Spain</t>
  </si>
  <si>
    <t>ESP</t>
  </si>
  <si>
    <t>Sri Lanka</t>
  </si>
  <si>
    <t>LKA</t>
  </si>
  <si>
    <t>St. Kitts and Nevis</t>
  </si>
  <si>
    <t>KNA</t>
  </si>
  <si>
    <t>St. Lucia</t>
  </si>
  <si>
    <t>LCA</t>
  </si>
  <si>
    <t>St. Martin (French part)</t>
  </si>
  <si>
    <t>MAF</t>
  </si>
  <si>
    <t>St. Vincent and the Grenadines</t>
  </si>
  <si>
    <t>VCT</t>
  </si>
  <si>
    <t>Sudan</t>
  </si>
  <si>
    <t>SDN</t>
  </si>
  <si>
    <t>Suriname</t>
  </si>
  <si>
    <t>SUR</t>
  </si>
  <si>
    <t>Swaziland</t>
  </si>
  <si>
    <t>SWZ</t>
  </si>
  <si>
    <t>Sweden</t>
  </si>
  <si>
    <t>SWE</t>
  </si>
  <si>
    <t>Switzerland</t>
  </si>
  <si>
    <t>CHE</t>
  </si>
  <si>
    <t>Syrian Arab Republic</t>
  </si>
  <si>
    <t>SYR</t>
  </si>
  <si>
    <t>Tajikistan</t>
  </si>
  <si>
    <t>TJK</t>
  </si>
  <si>
    <t>Tanzania</t>
  </si>
  <si>
    <t>TZA</t>
  </si>
  <si>
    <t>Thailand</t>
  </si>
  <si>
    <t>THA</t>
  </si>
  <si>
    <t>Timor-Leste</t>
  </si>
  <si>
    <t>TLS</t>
  </si>
  <si>
    <t>Togo</t>
  </si>
  <si>
    <t>TGO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</si>
  <si>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</si>
  <si>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</si>
  <si>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</si>
  <si>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</si>
  <si>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</si>
  <si>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</si>
  <si>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</si>
  <si>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</si>
  <si>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</si>
  <si>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</si>
  <si>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Turks and Caicos Islands</t>
  </si>
  <si>
    <t>TCA</t>
  </si>
  <si>
    <t>Tuvalu</t>
  </si>
  <si>
    <t>TUV</t>
  </si>
  <si>
    <t>Uganda</t>
  </si>
  <si>
    <t>UGA</t>
  </si>
  <si>
    <t>Ukraine</t>
  </si>
  <si>
    <t>UKR</t>
  </si>
  <si>
    <t>United Arab Emirates</t>
  </si>
  <si>
    <t>ARE</t>
  </si>
  <si>
    <t>United Kingdom</t>
  </si>
  <si>
    <t>GBR</t>
  </si>
  <si>
    <t>United States</t>
  </si>
  <si>
    <t>USA</t>
  </si>
  <si>
    <t>Uruguay</t>
  </si>
  <si>
    <t>URY</t>
  </si>
  <si>
    <t>Uzbekistan</t>
  </si>
  <si>
    <t>UZB</t>
  </si>
  <si>
    <t>Vanuatu</t>
  </si>
  <si>
    <t>VUT</t>
  </si>
  <si>
    <t>Venezuela, RB</t>
  </si>
  <si>
    <t>VEN</t>
  </si>
  <si>
    <t>Vietnam</t>
  </si>
  <si>
    <t>VNM</t>
  </si>
  <si>
    <t>Virgin Islands (U.S.)</t>
  </si>
  <si>
    <t>VIR</t>
  </si>
  <si>
    <t>West Bank and Gaza</t>
  </si>
  <si>
    <t>PSE</t>
  </si>
  <si>
    <t>Yemen, Rep.</t>
  </si>
  <si>
    <t>YEM</t>
  </si>
  <si>
    <t>Zambia</t>
  </si>
  <si>
    <t>ZMB</t>
  </si>
  <si>
    <t>Zimbabwe</t>
  </si>
  <si>
    <t>ZWE</t>
  </si>
  <si>
    <t>World CPI</t>
  </si>
  <si>
    <t>CPI_base</t>
  </si>
  <si>
    <t>CPI_high</t>
  </si>
  <si>
    <t>CPI_low</t>
  </si>
  <si>
    <t>Inflation_base</t>
  </si>
  <si>
    <t>Inflation_high</t>
  </si>
  <si>
    <t>Inflation_low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</si>
</sst>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%"/>
    <numFmt numFmtId="168" formatCode="0.0"/>
    <numFmt numFmtId="169" formatCode="#,##0.0_ ;[Red]\-#,##0.0\ "/>
    <numFmt numFmtId="170" formatCode="_(* #,##0_);_(* \(#,##0\);_(* &quot;-&quot;??_);_(@_)"/>
    <numFmt numFmtId="171" formatCode="0.000"/>
    <numFmt numFmtId="172" formatCode="_-* #,##0.000_-;\-* #,##0.000_-;_-* &quot;-&quot;??_-;_-@_-"/>
    <numFmt numFmtId="173" formatCode="0.0000"/>
    <numFmt numFmtId="174" formatCode="#,##0_ ;\-#,##0\ "/>
    <numFmt numFmtId="175" formatCode="#,##0.000_ ;\-#,##0.000\ "/>
    <numFmt numFmtId="176" formatCode="_(* #,##0.000_);_(* \(#,##0.000\);_(* &quot;-&quot;??_);_(@_)"/>
    <numFmt numFmtId="177" formatCode="#,##0\ ;\-#,##0\ ;"/>
    <numFmt numFmtId="178" formatCode="yyyy\-mm\-dd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2"/>
      <name val="BrowalliaUPC"/>
      <family val="2"/>
    </font>
    <font>
      <sz val="12"/>
      <name val="BrowalliaUPC"/>
      <family val="2"/>
      <charset val="222"/>
    </font>
    <font>
      <b/>
      <sz val="14"/>
      <name val="BrowalliaUPC"/>
      <family val="2"/>
      <charset val="222"/>
    </font>
    <font>
      <sz val="12"/>
      <color indexed="12"/>
      <name val="BrowalliaUPC"/>
      <family val="2"/>
      <charset val="222"/>
    </font>
    <font>
      <sz val="12"/>
      <color indexed="10"/>
      <name val="BrowalliaUPC"/>
      <family val="2"/>
      <charset val="222"/>
    </font>
    <font>
      <sz val="14"/>
      <name val="Cordia New"/>
      <family val="2"/>
    </font>
    <font>
      <sz val="14"/>
      <name val="Cordia New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name val="Calibri"/>
      <family val="2"/>
      <scheme val="minor"/>
    </font>
    <font>
      <sz val="10"/>
      <name val="Arial"/>
      <charset val="222"/>
    </font>
    <font>
      <b/>
      <sz val="10"/>
      <color indexed="62"/>
      <name val="Century Gothic"/>
      <family val="2"/>
      <charset val="222"/>
    </font>
    <font>
      <sz val="10"/>
      <name val="Century Gothic"/>
      <family val="2"/>
      <charset val="222"/>
    </font>
    <font>
      <sz val="8"/>
      <name val="Century Gothic"/>
      <family val="2"/>
      <charset val="222"/>
    </font>
    <font>
      <b/>
      <sz val="8"/>
      <name val="Century Gothic"/>
      <family val="2"/>
      <charset val="222"/>
    </font>
    <font>
      <sz val="8"/>
      <name val="Century Gothic"/>
      <family val="2"/>
    </font>
    <font>
      <i/>
      <sz val="8"/>
      <name val="Century Gothic"/>
      <family val="2"/>
      <charset val="222"/>
    </font>
    <font>
      <sz val="14"/>
      <name val="Cordia New"/>
      <charset val="222"/>
    </font>
    <font>
      <b/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14"/>
      <name val="AngsanaUPC"/>
      <family val="1"/>
    </font>
    <font>
      <b/>
      <sz val="10"/>
      <name val="Arial Narrow"/>
      <family val="2"/>
      <charset val="222"/>
    </font>
    <font>
      <sz val="8"/>
      <name val="Arial Narrow"/>
      <family val="2"/>
      <charset val="222"/>
    </font>
    <font>
      <b/>
      <sz val="8"/>
      <name val="Arial Narrow"/>
      <family val="2"/>
      <charset val="222"/>
    </font>
    <font>
      <sz val="9"/>
      <color indexed="81"/>
      <name val="Tahoma"/>
    </font>
    <font>
      <b/>
      <sz val="9"/>
      <color indexed="81"/>
      <name val="Tahoma"/>
    </font>
    <font>
      <sz val="10"/>
      <name val="Arial"/>
    </font>
    <font>
      <sz val="11"/>
      <color theme="1"/>
      <name val="Calibri"/>
      <scheme val="minor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6" fillId="0" borderId="0"/>
    <xf numFmtId="164" fontId="17" fillId="0" borderId="0" applyFont="0" applyFill="0" applyBorder="0" applyAlignment="0" applyProtection="0"/>
    <xf numFmtId="0" fontId="17" fillId="0" borderId="0"/>
    <xf numFmtId="0" fontId="22" fillId="0" borderId="0"/>
    <xf numFmtId="0" fontId="29" fillId="0" borderId="0"/>
    <xf numFmtId="164" fontId="29" fillId="0" borderId="0" applyFont="0" applyFill="0" applyBorder="0" applyAlignment="0" applyProtection="0"/>
    <xf numFmtId="3" fontId="33" fillId="0" borderId="0">
      <alignment vertical="center"/>
    </xf>
    <xf numFmtId="164" fontId="16" fillId="0" borderId="0" applyFont="0" applyFill="0" applyBorder="0" applyAlignment="0" applyProtection="0"/>
    <xf numFmtId="0" fontId="39" fillId="0" borderId="0"/>
    <xf numFmtId="0" fontId="40" fillId="0" borderId="0"/>
  </cellStyleXfs>
  <cellXfs count="147">
    <xf numFmtId="0" fontId="0" fillId="0" borderId="0" xfId="0"/>
    <xf numFmtId="0" fontId="3" fillId="0" borderId="0" xfId="2"/>
    <xf numFmtId="0" fontId="4" fillId="0" borderId="0" xfId="2" applyFont="1" applyBorder="1" applyAlignment="1">
      <alignment horizontal="center"/>
    </xf>
    <xf numFmtId="0" fontId="3" fillId="2" borderId="0" xfId="2" applyFill="1"/>
    <xf numFmtId="0" fontId="4" fillId="0" borderId="2" xfId="2" applyFont="1" applyBorder="1" applyAlignment="1">
      <alignment horizontal="right"/>
    </xf>
    <xf numFmtId="0" fontId="3" fillId="0" borderId="2" xfId="2" applyBorder="1" applyAlignment="1">
      <alignment horizontal="right"/>
    </xf>
    <xf numFmtId="0" fontId="3" fillId="0" borderId="0" xfId="2" applyBorder="1" applyAlignment="1">
      <alignment horizontal="right"/>
    </xf>
    <xf numFmtId="0" fontId="5" fillId="0" borderId="0" xfId="2" applyFont="1"/>
    <xf numFmtId="165" fontId="0" fillId="0" borderId="0" xfId="3" applyNumberFormat="1" applyFont="1"/>
    <xf numFmtId="166" fontId="0" fillId="0" borderId="0" xfId="3" applyNumberFormat="1" applyFont="1"/>
    <xf numFmtId="167" fontId="0" fillId="0" borderId="0" xfId="4" applyNumberFormat="1" applyFont="1"/>
    <xf numFmtId="0" fontId="3" fillId="0" borderId="2" xfId="2" applyBorder="1"/>
    <xf numFmtId="165" fontId="6" fillId="3" borderId="2" xfId="3" applyNumberFormat="1" applyFont="1" applyFill="1" applyBorder="1"/>
    <xf numFmtId="165" fontId="6" fillId="3" borderId="0" xfId="3" applyNumberFormat="1" applyFont="1" applyFill="1"/>
    <xf numFmtId="165" fontId="0" fillId="4" borderId="0" xfId="3" applyNumberFormat="1" applyFont="1" applyFill="1"/>
    <xf numFmtId="165" fontId="4" fillId="3" borderId="0" xfId="3" applyNumberFormat="1" applyFont="1" applyFill="1"/>
    <xf numFmtId="0" fontId="6" fillId="3" borderId="0" xfId="2" applyFont="1" applyFill="1"/>
    <xf numFmtId="169" fontId="7" fillId="0" borderId="2" xfId="3" applyNumberFormat="1" applyFont="1" applyBorder="1"/>
    <xf numFmtId="168" fontId="8" fillId="0" borderId="2" xfId="2" applyNumberFormat="1" applyFont="1" applyBorder="1"/>
    <xf numFmtId="168" fontId="3" fillId="0" borderId="2" xfId="2" applyNumberFormat="1" applyBorder="1"/>
    <xf numFmtId="168" fontId="3" fillId="0" borderId="0" xfId="2" applyNumberFormat="1" applyBorder="1"/>
    <xf numFmtId="0" fontId="9" fillId="0" borderId="0" xfId="0" applyFont="1"/>
    <xf numFmtId="170" fontId="0" fillId="0" borderId="0" xfId="1" applyNumberFormat="1" applyFont="1"/>
    <xf numFmtId="170" fontId="3" fillId="0" borderId="0" xfId="1" applyNumberFormat="1" applyFont="1"/>
    <xf numFmtId="165" fontId="6" fillId="0" borderId="2" xfId="3" applyNumberFormat="1" applyFont="1" applyFill="1" applyBorder="1"/>
    <xf numFmtId="165" fontId="6" fillId="0" borderId="0" xfId="3" applyNumberFormat="1" applyFont="1" applyFill="1"/>
    <xf numFmtId="166" fontId="6" fillId="0" borderId="0" xfId="3" applyNumberFormat="1" applyFont="1" applyFill="1"/>
    <xf numFmtId="0" fontId="12" fillId="0" borderId="0" xfId="10" applyFont="1" applyProtection="1"/>
    <xf numFmtId="0" fontId="11" fillId="0" borderId="0" xfId="10" applyProtection="1"/>
    <xf numFmtId="0" fontId="13" fillId="0" borderId="0" xfId="10" applyFont="1" applyProtection="1"/>
    <xf numFmtId="0" fontId="11" fillId="0" borderId="0" xfId="10" quotePrefix="1" applyProtection="1"/>
    <xf numFmtId="0" fontId="11" fillId="0" borderId="5" xfId="10" applyBorder="1" applyProtection="1"/>
    <xf numFmtId="0" fontId="11" fillId="0" borderId="5" xfId="10" applyBorder="1" applyAlignment="1" applyProtection="1">
      <alignment horizontal="center"/>
    </xf>
    <xf numFmtId="0" fontId="11" fillId="0" borderId="6" xfId="10" applyBorder="1" applyProtection="1"/>
    <xf numFmtId="0" fontId="11" fillId="0" borderId="6" xfId="10" applyBorder="1" applyAlignment="1" applyProtection="1">
      <alignment horizontal="center"/>
    </xf>
    <xf numFmtId="0" fontId="14" fillId="0" borderId="8" xfId="10" applyFont="1" applyBorder="1" applyAlignment="1" applyProtection="1">
      <alignment horizontal="center"/>
    </xf>
    <xf numFmtId="166" fontId="15" fillId="0" borderId="5" xfId="1" applyNumberFormat="1" applyFont="1" applyBorder="1" applyProtection="1"/>
    <xf numFmtId="166" fontId="11" fillId="0" borderId="5" xfId="1" applyNumberFormat="1" applyFont="1" applyBorder="1" applyProtection="1"/>
    <xf numFmtId="0" fontId="11" fillId="0" borderId="4" xfId="10" applyBorder="1" applyAlignment="1" applyProtection="1">
      <alignment horizontal="center"/>
    </xf>
    <xf numFmtId="166" fontId="11" fillId="0" borderId="4" xfId="1" applyNumberFormat="1" applyFont="1" applyBorder="1" applyProtection="1"/>
    <xf numFmtId="0" fontId="11" fillId="0" borderId="9" xfId="10" applyFill="1" applyBorder="1" applyAlignment="1" applyProtection="1">
      <alignment horizontal="center"/>
    </xf>
    <xf numFmtId="168" fontId="0" fillId="0" borderId="0" xfId="0" applyNumberFormat="1"/>
    <xf numFmtId="165" fontId="0" fillId="0" borderId="0" xfId="3" applyNumberFormat="1" applyFont="1" applyFill="1"/>
    <xf numFmtId="171" fontId="0" fillId="0" borderId="0" xfId="0" applyNumberFormat="1"/>
    <xf numFmtId="171" fontId="0" fillId="3" borderId="0" xfId="0" applyNumberFormat="1" applyFill="1"/>
    <xf numFmtId="2" fontId="9" fillId="0" borderId="0" xfId="0" applyNumberFormat="1" applyFont="1"/>
    <xf numFmtId="2" fontId="18" fillId="0" borderId="5" xfId="1" applyNumberFormat="1" applyFont="1" applyBorder="1" applyProtection="1"/>
    <xf numFmtId="166" fontId="18" fillId="0" borderId="4" xfId="1" applyNumberFormat="1" applyFont="1" applyBorder="1" applyProtection="1"/>
    <xf numFmtId="172" fontId="0" fillId="0" borderId="0" xfId="3" applyNumberFormat="1" applyFont="1"/>
    <xf numFmtId="173" fontId="0" fillId="0" borderId="0" xfId="0" applyNumberFormat="1"/>
    <xf numFmtId="0" fontId="19" fillId="0" borderId="2" xfId="2" applyFont="1" applyBorder="1" applyAlignment="1">
      <alignment horizontal="right"/>
    </xf>
    <xf numFmtId="0" fontId="4" fillId="0" borderId="2" xfId="2" applyFont="1" applyBorder="1" applyAlignment="1">
      <alignment horizontal="center"/>
    </xf>
    <xf numFmtId="0" fontId="20" fillId="0" borderId="2" xfId="2" applyFont="1" applyBorder="1" applyAlignment="1">
      <alignment horizontal="center" wrapText="1"/>
    </xf>
    <xf numFmtId="174" fontId="21" fillId="0" borderId="0" xfId="0" applyNumberFormat="1" applyFont="1"/>
    <xf numFmtId="175" fontId="21" fillId="0" borderId="0" xfId="0" applyNumberFormat="1" applyFont="1"/>
    <xf numFmtId="165" fontId="0" fillId="3" borderId="0" xfId="3" applyNumberFormat="1" applyFont="1" applyFill="1"/>
    <xf numFmtId="176" fontId="3" fillId="0" borderId="0" xfId="1" applyNumberFormat="1" applyFont="1"/>
    <xf numFmtId="176" fontId="3" fillId="3" borderId="0" xfId="1" applyNumberFormat="1" applyFont="1" applyFill="1"/>
    <xf numFmtId="0" fontId="30" fillId="0" borderId="0" xfId="15" applyFont="1"/>
    <xf numFmtId="0" fontId="31" fillId="0" borderId="0" xfId="15" applyFont="1"/>
    <xf numFmtId="0" fontId="32" fillId="0" borderId="0" xfId="15" applyFont="1" applyAlignment="1">
      <alignment horizontal="right"/>
    </xf>
    <xf numFmtId="0" fontId="31" fillId="0" borderId="7" xfId="15" applyFont="1" applyBorder="1"/>
    <xf numFmtId="0" fontId="31" fillId="0" borderId="7" xfId="15" applyFont="1" applyBorder="1" applyAlignment="1">
      <alignment horizontal="right"/>
    </xf>
    <xf numFmtId="0" fontId="32" fillId="7" borderId="7" xfId="15" applyFont="1" applyFill="1" applyBorder="1" applyAlignment="1">
      <alignment horizontal="right"/>
    </xf>
    <xf numFmtId="0" fontId="31" fillId="0" borderId="0" xfId="15" applyFont="1" applyBorder="1"/>
    <xf numFmtId="0" fontId="31" fillId="0" borderId="0" xfId="15" applyFont="1" applyBorder="1" applyAlignment="1">
      <alignment horizontal="right"/>
    </xf>
    <xf numFmtId="0" fontId="32" fillId="7" borderId="0" xfId="15" applyFont="1" applyFill="1" applyBorder="1" applyAlignment="1">
      <alignment horizontal="right"/>
    </xf>
    <xf numFmtId="0" fontId="31" fillId="0" borderId="1" xfId="15" applyFont="1" applyBorder="1"/>
    <xf numFmtId="0" fontId="31" fillId="0" borderId="1" xfId="15" quotePrefix="1" applyFont="1" applyBorder="1" applyAlignment="1">
      <alignment horizontal="right"/>
    </xf>
    <xf numFmtId="0" fontId="31" fillId="7" borderId="1" xfId="15" quotePrefix="1" applyFont="1" applyFill="1" applyBorder="1" applyAlignment="1">
      <alignment horizontal="right"/>
    </xf>
    <xf numFmtId="0" fontId="32" fillId="0" borderId="0" xfId="15" applyFont="1" applyAlignment="1">
      <alignment horizontal="center"/>
    </xf>
    <xf numFmtId="174" fontId="31" fillId="0" borderId="0" xfId="16" applyNumberFormat="1" applyFont="1"/>
    <xf numFmtId="174" fontId="31" fillId="0" borderId="0" xfId="16" applyNumberFormat="1" applyFont="1" applyAlignment="1">
      <alignment horizontal="right"/>
    </xf>
    <xf numFmtId="174" fontId="32" fillId="7" borderId="0" xfId="16" applyNumberFormat="1" applyFont="1" applyFill="1"/>
    <xf numFmtId="0" fontId="32" fillId="0" borderId="1" xfId="15" applyFont="1" applyBorder="1" applyAlignment="1">
      <alignment horizontal="center"/>
    </xf>
    <xf numFmtId="174" fontId="31" fillId="0" borderId="1" xfId="16" applyNumberFormat="1" applyFont="1" applyBorder="1"/>
    <xf numFmtId="174" fontId="32" fillId="7" borderId="1" xfId="16" applyNumberFormat="1" applyFont="1" applyFill="1" applyBorder="1"/>
    <xf numFmtId="3" fontId="34" fillId="0" borderId="0" xfId="17" applyFont="1">
      <alignment vertical="center"/>
    </xf>
    <xf numFmtId="3" fontId="35" fillId="0" borderId="0" xfId="17" applyFont="1">
      <alignment vertical="center"/>
    </xf>
    <xf numFmtId="3" fontId="36" fillId="0" borderId="0" xfId="17" quotePrefix="1" applyFont="1" applyAlignment="1">
      <alignment horizontal="right" vertical="center"/>
    </xf>
    <xf numFmtId="3" fontId="35" fillId="0" borderId="16" xfId="17" applyFont="1" applyBorder="1">
      <alignment vertical="center"/>
    </xf>
    <xf numFmtId="1" fontId="36" fillId="0" borderId="2" xfId="17" quotePrefix="1" applyNumberFormat="1" applyFont="1" applyBorder="1" applyAlignment="1">
      <alignment horizontal="center" vertical="center"/>
    </xf>
    <xf numFmtId="0" fontId="36" fillId="0" borderId="2" xfId="17" quotePrefix="1" applyNumberFormat="1" applyFont="1" applyBorder="1" applyAlignment="1">
      <alignment horizontal="center" vertical="center"/>
    </xf>
    <xf numFmtId="3" fontId="36" fillId="0" borderId="2" xfId="17" quotePrefix="1" applyFont="1" applyBorder="1" applyAlignment="1">
      <alignment horizontal="center" vertical="center"/>
    </xf>
    <xf numFmtId="3" fontId="35" fillId="0" borderId="17" xfId="17" applyFont="1" applyBorder="1">
      <alignment vertical="center"/>
    </xf>
    <xf numFmtId="3" fontId="35" fillId="0" borderId="4" xfId="17" applyFont="1" applyBorder="1">
      <alignment vertical="center"/>
    </xf>
    <xf numFmtId="3" fontId="35" fillId="0" borderId="17" xfId="17" quotePrefix="1" applyFont="1" applyBorder="1" applyAlignment="1">
      <alignment horizontal="left" vertical="center"/>
    </xf>
    <xf numFmtId="3" fontId="36" fillId="8" borderId="17" xfId="17" applyFont="1" applyFill="1" applyBorder="1">
      <alignment vertical="center"/>
    </xf>
    <xf numFmtId="3" fontId="36" fillId="8" borderId="4" xfId="17" applyFont="1" applyFill="1" applyBorder="1">
      <alignment vertical="center"/>
    </xf>
    <xf numFmtId="3" fontId="36" fillId="0" borderId="0" xfId="17" applyFont="1">
      <alignment vertical="center"/>
    </xf>
    <xf numFmtId="3" fontId="36" fillId="8" borderId="18" xfId="17" applyFont="1" applyFill="1" applyBorder="1">
      <alignment vertical="center"/>
    </xf>
    <xf numFmtId="3" fontId="36" fillId="8" borderId="6" xfId="17" applyFont="1" applyFill="1" applyBorder="1">
      <alignment vertical="center"/>
    </xf>
    <xf numFmtId="3" fontId="34" fillId="0" borderId="0" xfId="17" quotePrefix="1" applyFont="1" applyAlignment="1">
      <alignment horizontal="left" vertical="center"/>
    </xf>
    <xf numFmtId="164" fontId="35" fillId="0" borderId="0" xfId="18" applyFont="1" applyAlignment="1">
      <alignment vertical="center"/>
    </xf>
    <xf numFmtId="43" fontId="35" fillId="0" borderId="0" xfId="17" applyNumberFormat="1" applyFont="1">
      <alignment vertical="center"/>
    </xf>
    <xf numFmtId="170" fontId="31" fillId="0" borderId="0" xfId="1" applyNumberFormat="1" applyFont="1"/>
    <xf numFmtId="3" fontId="31" fillId="0" borderId="0" xfId="15" applyNumberFormat="1" applyFont="1"/>
    <xf numFmtId="0" fontId="39" fillId="0" borderId="0" xfId="19" applyNumberFormat="1" applyFont="1" applyFill="1" applyBorder="1" applyAlignment="1" applyProtection="1">
      <alignment horizontal="left"/>
    </xf>
    <xf numFmtId="0" fontId="39" fillId="0" borderId="0" xfId="19"/>
    <xf numFmtId="178" fontId="39" fillId="0" borderId="0" xfId="19" applyNumberFormat="1" applyFont="1" applyFill="1" applyBorder="1" applyAlignment="1" applyProtection="1"/>
    <xf numFmtId="171" fontId="39" fillId="0" borderId="0" xfId="19" applyNumberFormat="1" applyFont="1" applyFill="1" applyBorder="1" applyAlignment="1" applyProtection="1"/>
    <xf numFmtId="0" fontId="39" fillId="0" borderId="0" xfId="19" applyNumberFormat="1" applyFont="1" applyFill="1" applyBorder="1" applyAlignment="1" applyProtection="1">
      <alignment horizontal="right"/>
    </xf>
    <xf numFmtId="168" fontId="39" fillId="0" borderId="0" xfId="19" applyNumberFormat="1" applyFont="1" applyFill="1" applyBorder="1" applyAlignment="1" applyProtection="1"/>
    <xf numFmtId="168" fontId="9" fillId="0" borderId="0" xfId="0" applyNumberFormat="1" applyFont="1"/>
    <xf numFmtId="0" fontId="40" fillId="0" borderId="0" xfId="20"/>
    <xf numFmtId="2" fontId="18" fillId="0" borderId="0" xfId="1" applyNumberFormat="1" applyFont="1" applyBorder="1" applyProtection="1"/>
    <xf numFmtId="166" fontId="18" fillId="0" borderId="0" xfId="1" applyNumberFormat="1" applyFont="1" applyBorder="1" applyProtection="1"/>
    <xf numFmtId="0" fontId="41" fillId="0" borderId="0" xfId="0" applyFont="1"/>
    <xf numFmtId="168" fontId="41" fillId="0" borderId="0" xfId="0" applyNumberFormat="1" applyFont="1"/>
    <xf numFmtId="2" fontId="41" fillId="0" borderId="0" xfId="0" applyNumberFormat="1" applyFont="1"/>
    <xf numFmtId="0" fontId="23" fillId="0" borderId="0" xfId="2" applyFont="1"/>
    <xf numFmtId="0" fontId="24" fillId="0" borderId="0" xfId="2" applyFont="1"/>
    <xf numFmtId="0" fontId="24" fillId="0" borderId="0" xfId="2" applyFont="1" applyAlignment="1">
      <alignment horizontal="right"/>
    </xf>
    <xf numFmtId="0" fontId="25" fillId="0" borderId="0" xfId="2" applyFont="1"/>
    <xf numFmtId="0" fontId="25" fillId="0" borderId="0" xfId="2" applyFont="1" applyAlignment="1">
      <alignment horizontal="right"/>
    </xf>
    <xf numFmtId="0" fontId="3" fillId="0" borderId="2" xfId="2" applyBorder="1" applyAlignment="1">
      <alignment horizontal="center"/>
    </xf>
    <xf numFmtId="0" fontId="26" fillId="6" borderId="10" xfId="2" applyFont="1" applyFill="1" applyBorder="1"/>
    <xf numFmtId="0" fontId="26" fillId="6" borderId="11" xfId="2" applyFont="1" applyFill="1" applyBorder="1"/>
    <xf numFmtId="0" fontId="26" fillId="6" borderId="11" xfId="2" applyFont="1" applyFill="1" applyBorder="1" applyAlignment="1">
      <alignment horizontal="right"/>
    </xf>
    <xf numFmtId="0" fontId="26" fillId="6" borderId="12" xfId="2" applyFont="1" applyFill="1" applyBorder="1" applyAlignment="1">
      <alignment horizontal="right"/>
    </xf>
    <xf numFmtId="0" fontId="3" fillId="0" borderId="4" xfId="2" applyBorder="1"/>
    <xf numFmtId="0" fontId="3" fillId="0" borderId="4" xfId="2" applyBorder="1" applyAlignment="1">
      <alignment horizontal="center"/>
    </xf>
    <xf numFmtId="0" fontId="25" fillId="0" borderId="4" xfId="2" applyFont="1" applyBorder="1"/>
    <xf numFmtId="0" fontId="25" fillId="0" borderId="0" xfId="2" applyFont="1" applyBorder="1"/>
    <xf numFmtId="4" fontId="25" fillId="0" borderId="0" xfId="2" applyNumberFormat="1" applyFont="1" applyBorder="1" applyAlignment="1">
      <alignment horizontal="right"/>
    </xf>
    <xf numFmtId="4" fontId="25" fillId="0" borderId="13" xfId="2" applyNumberFormat="1" applyFont="1" applyBorder="1" applyAlignment="1">
      <alignment horizontal="right"/>
    </xf>
    <xf numFmtId="0" fontId="25" fillId="0" borderId="14" xfId="2" applyFont="1" applyBorder="1"/>
    <xf numFmtId="4" fontId="25" fillId="0" borderId="14" xfId="2" applyNumberFormat="1" applyFont="1" applyBorder="1" applyAlignment="1">
      <alignment horizontal="right"/>
    </xf>
    <xf numFmtId="4" fontId="25" fillId="0" borderId="15" xfId="2" applyNumberFormat="1" applyFont="1" applyBorder="1" applyAlignment="1">
      <alignment horizontal="right"/>
    </xf>
    <xf numFmtId="177" fontId="3" fillId="0" borderId="4" xfId="2" applyNumberFormat="1" applyBorder="1"/>
    <xf numFmtId="0" fontId="25" fillId="0" borderId="9" xfId="2" applyFont="1" applyBorder="1"/>
    <xf numFmtId="0" fontId="27" fillId="0" borderId="9" xfId="2" applyFont="1" applyFill="1" applyBorder="1"/>
    <xf numFmtId="4" fontId="27" fillId="0" borderId="0" xfId="2" applyNumberFormat="1" applyFont="1" applyFill="1" applyBorder="1" applyAlignment="1">
      <alignment horizontal="right"/>
    </xf>
    <xf numFmtId="4" fontId="27" fillId="0" borderId="13" xfId="2" applyNumberFormat="1" applyFont="1" applyFill="1" applyBorder="1" applyAlignment="1">
      <alignment horizontal="right"/>
    </xf>
    <xf numFmtId="4" fontId="27" fillId="0" borderId="0" xfId="2" applyNumberFormat="1" applyFont="1" applyFill="1" applyBorder="1"/>
    <xf numFmtId="4" fontId="27" fillId="0" borderId="13" xfId="2" applyNumberFormat="1" applyFont="1" applyFill="1" applyBorder="1"/>
    <xf numFmtId="4" fontId="27" fillId="4" borderId="0" xfId="2" applyNumberFormat="1" applyFont="1" applyFill="1" applyBorder="1"/>
    <xf numFmtId="0" fontId="25" fillId="0" borderId="6" xfId="2" applyFont="1" applyBorder="1"/>
    <xf numFmtId="0" fontId="27" fillId="0" borderId="3" xfId="2" applyFont="1" applyFill="1" applyBorder="1"/>
    <xf numFmtId="0" fontId="3" fillId="0" borderId="6" xfId="2" applyBorder="1" applyAlignment="1">
      <alignment horizontal="center"/>
    </xf>
    <xf numFmtId="177" fontId="3" fillId="0" borderId="6" xfId="2" applyNumberFormat="1" applyBorder="1"/>
    <xf numFmtId="0" fontId="28" fillId="0" borderId="0" xfId="2" applyFont="1"/>
    <xf numFmtId="168" fontId="0" fillId="0" borderId="2" xfId="0" applyNumberFormat="1" applyBorder="1"/>
    <xf numFmtId="0" fontId="4" fillId="0" borderId="1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4" fillId="5" borderId="0" xfId="2" applyFont="1" applyFill="1" applyBorder="1" applyAlignment="1">
      <alignment horizontal="center"/>
    </xf>
  </cellXfs>
  <cellStyles count="21">
    <cellStyle name="Comma" xfId="1" builtinId="3"/>
    <cellStyle name="Comma 2" xfId="3"/>
    <cellStyle name="Comma 2 2" xfId="18"/>
    <cellStyle name="Comma 3" xfId="6"/>
    <cellStyle name="Comma 4" xfId="8"/>
    <cellStyle name="Comma 5" xfId="12"/>
    <cellStyle name="Comma 6" xfId="16"/>
    <cellStyle name="Normal" xfId="0" builtinId="0"/>
    <cellStyle name="Normal 2" xfId="2"/>
    <cellStyle name="Normal 3" xfId="5"/>
    <cellStyle name="Normal 4" xfId="7"/>
    <cellStyle name="Normal 5" xfId="11"/>
    <cellStyle name="Normal 6" xfId="14"/>
    <cellStyle name="Normal 7" xfId="15"/>
    <cellStyle name="Normal 8" xfId="19"/>
    <cellStyle name="Normal 9" xfId="20"/>
    <cellStyle name="Normal_CPI" xfId="10"/>
    <cellStyle name="Normal_TAB59" xfId="17"/>
    <cellStyle name="Percent 2" xfId="4"/>
    <cellStyle name="Percent 3" xfId="9"/>
    <cellStyle name="ปกติ_gdp2006q4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0" workbookViewId="0">
      <selection activeCell="C4" sqref="C4:F31"/>
    </sheetView>
  </sheetViews>
  <sheetFormatPr defaultRowHeight="12.75"/>
  <cols>
    <col min="1" max="1" width="15.42578125" style="1" customWidth="1"/>
    <col min="2" max="256" width="9.140625" style="1"/>
    <col min="257" max="257" width="15.42578125" style="1" customWidth="1"/>
    <col min="258" max="512" width="9.140625" style="1"/>
    <col min="513" max="513" width="15.42578125" style="1" customWidth="1"/>
    <col min="514" max="768" width="9.140625" style="1"/>
    <col min="769" max="769" width="15.42578125" style="1" customWidth="1"/>
    <col min="770" max="1024" width="9.140625" style="1"/>
    <col min="1025" max="1025" width="15.42578125" style="1" customWidth="1"/>
    <col min="1026" max="1280" width="9.140625" style="1"/>
    <col min="1281" max="1281" width="15.42578125" style="1" customWidth="1"/>
    <col min="1282" max="1536" width="9.140625" style="1"/>
    <col min="1537" max="1537" width="15.42578125" style="1" customWidth="1"/>
    <col min="1538" max="1792" width="9.140625" style="1"/>
    <col min="1793" max="1793" width="15.42578125" style="1" customWidth="1"/>
    <col min="1794" max="2048" width="9.140625" style="1"/>
    <col min="2049" max="2049" width="15.42578125" style="1" customWidth="1"/>
    <col min="2050" max="2304" width="9.140625" style="1"/>
    <col min="2305" max="2305" width="15.42578125" style="1" customWidth="1"/>
    <col min="2306" max="2560" width="9.140625" style="1"/>
    <col min="2561" max="2561" width="15.42578125" style="1" customWidth="1"/>
    <col min="2562" max="2816" width="9.140625" style="1"/>
    <col min="2817" max="2817" width="15.42578125" style="1" customWidth="1"/>
    <col min="2818" max="3072" width="9.140625" style="1"/>
    <col min="3073" max="3073" width="15.42578125" style="1" customWidth="1"/>
    <col min="3074" max="3328" width="9.140625" style="1"/>
    <col min="3329" max="3329" width="15.42578125" style="1" customWidth="1"/>
    <col min="3330" max="3584" width="9.140625" style="1"/>
    <col min="3585" max="3585" width="15.42578125" style="1" customWidth="1"/>
    <col min="3586" max="3840" width="9.140625" style="1"/>
    <col min="3841" max="3841" width="15.42578125" style="1" customWidth="1"/>
    <col min="3842" max="4096" width="9.140625" style="1"/>
    <col min="4097" max="4097" width="15.42578125" style="1" customWidth="1"/>
    <col min="4098" max="4352" width="9.140625" style="1"/>
    <col min="4353" max="4353" width="15.42578125" style="1" customWidth="1"/>
    <col min="4354" max="4608" width="9.140625" style="1"/>
    <col min="4609" max="4609" width="15.42578125" style="1" customWidth="1"/>
    <col min="4610" max="4864" width="9.140625" style="1"/>
    <col min="4865" max="4865" width="15.42578125" style="1" customWidth="1"/>
    <col min="4866" max="5120" width="9.140625" style="1"/>
    <col min="5121" max="5121" width="15.42578125" style="1" customWidth="1"/>
    <col min="5122" max="5376" width="9.140625" style="1"/>
    <col min="5377" max="5377" width="15.42578125" style="1" customWidth="1"/>
    <col min="5378" max="5632" width="9.140625" style="1"/>
    <col min="5633" max="5633" width="15.42578125" style="1" customWidth="1"/>
    <col min="5634" max="5888" width="9.140625" style="1"/>
    <col min="5889" max="5889" width="15.42578125" style="1" customWidth="1"/>
    <col min="5890" max="6144" width="9.140625" style="1"/>
    <col min="6145" max="6145" width="15.42578125" style="1" customWidth="1"/>
    <col min="6146" max="6400" width="9.140625" style="1"/>
    <col min="6401" max="6401" width="15.42578125" style="1" customWidth="1"/>
    <col min="6402" max="6656" width="9.140625" style="1"/>
    <col min="6657" max="6657" width="15.42578125" style="1" customWidth="1"/>
    <col min="6658" max="6912" width="9.140625" style="1"/>
    <col min="6913" max="6913" width="15.42578125" style="1" customWidth="1"/>
    <col min="6914" max="7168" width="9.140625" style="1"/>
    <col min="7169" max="7169" width="15.42578125" style="1" customWidth="1"/>
    <col min="7170" max="7424" width="9.140625" style="1"/>
    <col min="7425" max="7425" width="15.42578125" style="1" customWidth="1"/>
    <col min="7426" max="7680" width="9.140625" style="1"/>
    <col min="7681" max="7681" width="15.42578125" style="1" customWidth="1"/>
    <col min="7682" max="7936" width="9.140625" style="1"/>
    <col min="7937" max="7937" width="15.42578125" style="1" customWidth="1"/>
    <col min="7938" max="8192" width="9.140625" style="1"/>
    <col min="8193" max="8193" width="15.42578125" style="1" customWidth="1"/>
    <col min="8194" max="8448" width="9.140625" style="1"/>
    <col min="8449" max="8449" width="15.42578125" style="1" customWidth="1"/>
    <col min="8450" max="8704" width="9.140625" style="1"/>
    <col min="8705" max="8705" width="15.42578125" style="1" customWidth="1"/>
    <col min="8706" max="8960" width="9.140625" style="1"/>
    <col min="8961" max="8961" width="15.42578125" style="1" customWidth="1"/>
    <col min="8962" max="9216" width="9.140625" style="1"/>
    <col min="9217" max="9217" width="15.42578125" style="1" customWidth="1"/>
    <col min="9218" max="9472" width="9.140625" style="1"/>
    <col min="9473" max="9473" width="15.42578125" style="1" customWidth="1"/>
    <col min="9474" max="9728" width="9.140625" style="1"/>
    <col min="9729" max="9729" width="15.42578125" style="1" customWidth="1"/>
    <col min="9730" max="9984" width="9.140625" style="1"/>
    <col min="9985" max="9985" width="15.42578125" style="1" customWidth="1"/>
    <col min="9986" max="10240" width="9.140625" style="1"/>
    <col min="10241" max="10241" width="15.42578125" style="1" customWidth="1"/>
    <col min="10242" max="10496" width="9.140625" style="1"/>
    <col min="10497" max="10497" width="15.42578125" style="1" customWidth="1"/>
    <col min="10498" max="10752" width="9.140625" style="1"/>
    <col min="10753" max="10753" width="15.42578125" style="1" customWidth="1"/>
    <col min="10754" max="11008" width="9.140625" style="1"/>
    <col min="11009" max="11009" width="15.42578125" style="1" customWidth="1"/>
    <col min="11010" max="11264" width="9.140625" style="1"/>
    <col min="11265" max="11265" width="15.42578125" style="1" customWidth="1"/>
    <col min="11266" max="11520" width="9.140625" style="1"/>
    <col min="11521" max="11521" width="15.42578125" style="1" customWidth="1"/>
    <col min="11522" max="11776" width="9.140625" style="1"/>
    <col min="11777" max="11777" width="15.42578125" style="1" customWidth="1"/>
    <col min="11778" max="12032" width="9.140625" style="1"/>
    <col min="12033" max="12033" width="15.42578125" style="1" customWidth="1"/>
    <col min="12034" max="12288" width="9.140625" style="1"/>
    <col min="12289" max="12289" width="15.42578125" style="1" customWidth="1"/>
    <col min="12290" max="12544" width="9.140625" style="1"/>
    <col min="12545" max="12545" width="15.42578125" style="1" customWidth="1"/>
    <col min="12546" max="12800" width="9.140625" style="1"/>
    <col min="12801" max="12801" width="15.42578125" style="1" customWidth="1"/>
    <col min="12802" max="13056" width="9.140625" style="1"/>
    <col min="13057" max="13057" width="15.42578125" style="1" customWidth="1"/>
    <col min="13058" max="13312" width="9.140625" style="1"/>
    <col min="13313" max="13313" width="15.42578125" style="1" customWidth="1"/>
    <col min="13314" max="13568" width="9.140625" style="1"/>
    <col min="13569" max="13569" width="15.42578125" style="1" customWidth="1"/>
    <col min="13570" max="13824" width="9.140625" style="1"/>
    <col min="13825" max="13825" width="15.42578125" style="1" customWidth="1"/>
    <col min="13826" max="14080" width="9.140625" style="1"/>
    <col min="14081" max="14081" width="15.42578125" style="1" customWidth="1"/>
    <col min="14082" max="14336" width="9.140625" style="1"/>
    <col min="14337" max="14337" width="15.42578125" style="1" customWidth="1"/>
    <col min="14338" max="14592" width="9.140625" style="1"/>
    <col min="14593" max="14593" width="15.42578125" style="1" customWidth="1"/>
    <col min="14594" max="14848" width="9.140625" style="1"/>
    <col min="14849" max="14849" width="15.42578125" style="1" customWidth="1"/>
    <col min="14850" max="15104" width="9.140625" style="1"/>
    <col min="15105" max="15105" width="15.42578125" style="1" customWidth="1"/>
    <col min="15106" max="15360" width="9.140625" style="1"/>
    <col min="15361" max="15361" width="15.42578125" style="1" customWidth="1"/>
    <col min="15362" max="15616" width="9.140625" style="1"/>
    <col min="15617" max="15617" width="15.42578125" style="1" customWidth="1"/>
    <col min="15618" max="15872" width="9.140625" style="1"/>
    <col min="15873" max="15873" width="15.42578125" style="1" customWidth="1"/>
    <col min="15874" max="16128" width="9.140625" style="1"/>
    <col min="16129" max="16129" width="15.42578125" style="1" customWidth="1"/>
    <col min="16130" max="16384" width="9.140625" style="1"/>
  </cols>
  <sheetData>
    <row r="1" spans="1:12" ht="13.5">
      <c r="A1" s="110" t="s">
        <v>64</v>
      </c>
      <c r="B1" s="111"/>
      <c r="C1" s="112"/>
      <c r="D1" s="112"/>
      <c r="E1" s="112"/>
      <c r="F1" s="112"/>
      <c r="H1" s="1" t="s">
        <v>65</v>
      </c>
    </row>
    <row r="2" spans="1:12" ht="15" thickBot="1">
      <c r="A2" s="113"/>
      <c r="B2" s="113"/>
      <c r="C2" s="114"/>
      <c r="D2" s="114"/>
      <c r="E2" s="114"/>
      <c r="F2" s="113" t="s">
        <v>66</v>
      </c>
      <c r="H2" s="11"/>
      <c r="I2" s="115" t="s">
        <v>67</v>
      </c>
      <c r="J2" s="115" t="s">
        <v>68</v>
      </c>
      <c r="K2" s="115" t="s">
        <v>69</v>
      </c>
      <c r="L2" s="115" t="s">
        <v>70</v>
      </c>
    </row>
    <row r="3" spans="1:12" ht="13.5">
      <c r="A3" s="116"/>
      <c r="B3" s="117"/>
      <c r="C3" s="118" t="s">
        <v>67</v>
      </c>
      <c r="D3" s="118" t="s">
        <v>68</v>
      </c>
      <c r="E3" s="118" t="s">
        <v>69</v>
      </c>
      <c r="F3" s="119" t="s">
        <v>70</v>
      </c>
      <c r="H3" s="120" t="s">
        <v>71</v>
      </c>
      <c r="I3" s="121"/>
      <c r="J3" s="121"/>
      <c r="K3" s="121"/>
      <c r="L3" s="121"/>
    </row>
    <row r="4" spans="1:12" ht="14.25">
      <c r="A4" s="122" t="s">
        <v>72</v>
      </c>
      <c r="B4" s="123">
        <v>1984</v>
      </c>
      <c r="C4" s="124">
        <v>1209.4000000000001</v>
      </c>
      <c r="D4" s="124">
        <v>2160.3000000000002</v>
      </c>
      <c r="E4" s="124">
        <v>2153.6999999999998</v>
      </c>
      <c r="F4" s="125">
        <v>1828.8</v>
      </c>
    </row>
    <row r="5" spans="1:12" ht="14.25">
      <c r="A5" s="122"/>
      <c r="B5" s="123">
        <v>1985</v>
      </c>
      <c r="C5" s="124">
        <v>1061.5999999999999</v>
      </c>
      <c r="D5" s="124">
        <v>2136.9</v>
      </c>
      <c r="E5" s="124">
        <v>2287.1999999999998</v>
      </c>
      <c r="F5" s="125">
        <v>1805.2</v>
      </c>
    </row>
    <row r="6" spans="1:12" ht="14.25">
      <c r="A6" s="122"/>
      <c r="B6" s="123">
        <v>1986</v>
      </c>
      <c r="C6" s="124">
        <v>1040.5</v>
      </c>
      <c r="D6" s="124">
        <v>2287.8000000000002</v>
      </c>
      <c r="E6" s="124">
        <v>2271</v>
      </c>
      <c r="F6" s="125">
        <v>1837.5</v>
      </c>
    </row>
    <row r="7" spans="1:12" ht="14.25">
      <c r="A7" s="122"/>
      <c r="B7" s="123">
        <v>1987</v>
      </c>
      <c r="C7" s="124">
        <v>1106.0999999999999</v>
      </c>
      <c r="D7" s="124">
        <v>2137.4</v>
      </c>
      <c r="E7" s="124">
        <v>2328.5</v>
      </c>
      <c r="F7" s="125">
        <v>1855.6</v>
      </c>
    </row>
    <row r="8" spans="1:12" ht="14.25">
      <c r="A8" s="122"/>
      <c r="B8" s="123">
        <v>1988</v>
      </c>
      <c r="C8" s="124">
        <v>1191.5999999999999</v>
      </c>
      <c r="D8" s="124">
        <v>2530.8000000000002</v>
      </c>
      <c r="E8" s="124">
        <v>2468.1999999999998</v>
      </c>
      <c r="F8" s="125">
        <v>2062.5</v>
      </c>
    </row>
    <row r="9" spans="1:12" ht="14.25">
      <c r="A9" s="122"/>
      <c r="B9" s="123">
        <v>1989</v>
      </c>
      <c r="C9" s="124">
        <v>1369.4</v>
      </c>
      <c r="D9" s="124">
        <v>2425.4</v>
      </c>
      <c r="E9" s="124">
        <v>2634.7</v>
      </c>
      <c r="F9" s="125">
        <v>2154.8000000000002</v>
      </c>
    </row>
    <row r="10" spans="1:12" ht="14.25">
      <c r="A10" s="122"/>
      <c r="B10" s="126">
        <v>1990</v>
      </c>
      <c r="C10" s="127">
        <v>1130.3</v>
      </c>
      <c r="D10" s="127">
        <v>2494.6999999999998</v>
      </c>
      <c r="E10" s="127">
        <v>3374.8</v>
      </c>
      <c r="F10" s="128">
        <v>2463.3000000000002</v>
      </c>
    </row>
    <row r="11" spans="1:12" ht="14.25">
      <c r="A11" s="122"/>
      <c r="B11" s="123">
        <v>1991</v>
      </c>
      <c r="C11" s="124">
        <v>1272.4000000000001</v>
      </c>
      <c r="D11" s="124">
        <v>2901.4</v>
      </c>
      <c r="E11" s="124">
        <v>3758</v>
      </c>
      <c r="F11" s="125">
        <v>2827.8</v>
      </c>
    </row>
    <row r="12" spans="1:12" ht="14.25">
      <c r="A12" s="122"/>
      <c r="B12" s="123">
        <v>1992</v>
      </c>
      <c r="C12" s="124">
        <v>1466.6</v>
      </c>
      <c r="D12" s="124">
        <v>3277.2</v>
      </c>
      <c r="E12" s="124">
        <v>4481.7</v>
      </c>
      <c r="F12" s="125">
        <v>3257</v>
      </c>
    </row>
    <row r="13" spans="1:12" ht="14.25">
      <c r="A13" s="122"/>
      <c r="B13" s="123">
        <v>1993</v>
      </c>
      <c r="C13" s="124">
        <v>2049.4</v>
      </c>
      <c r="D13" s="124">
        <v>3932.8</v>
      </c>
      <c r="E13" s="124">
        <v>4871</v>
      </c>
      <c r="F13" s="125">
        <v>3822.2</v>
      </c>
    </row>
    <row r="14" spans="1:12" ht="14.25">
      <c r="A14" s="122"/>
      <c r="B14" s="123">
        <v>1994</v>
      </c>
      <c r="C14" s="124">
        <v>2439.6</v>
      </c>
      <c r="D14" s="124">
        <v>4158.5</v>
      </c>
      <c r="E14" s="124">
        <v>5153.2</v>
      </c>
      <c r="F14" s="125">
        <v>4089.5</v>
      </c>
    </row>
    <row r="15" spans="1:12" ht="14.25">
      <c r="A15" s="122"/>
      <c r="B15" s="123">
        <v>1995</v>
      </c>
      <c r="C15" s="124">
        <v>2604.6999999999998</v>
      </c>
      <c r="D15" s="124">
        <v>4875.5</v>
      </c>
      <c r="E15" s="124">
        <v>5472.8</v>
      </c>
      <c r="F15" s="125">
        <v>4650.6000000000004</v>
      </c>
    </row>
    <row r="16" spans="1:12" ht="14.25">
      <c r="A16" s="122"/>
      <c r="B16" s="123">
        <v>1996</v>
      </c>
      <c r="C16" s="124">
        <v>2888</v>
      </c>
      <c r="D16" s="124">
        <v>4794.2</v>
      </c>
      <c r="E16" s="124">
        <v>6159.4</v>
      </c>
      <c r="F16" s="125">
        <v>4903.1000000000004</v>
      </c>
    </row>
    <row r="17" spans="1:12" ht="14.25">
      <c r="A17" s="122"/>
      <c r="B17" s="123">
        <v>1997</v>
      </c>
      <c r="C17" s="124">
        <v>3315.8</v>
      </c>
      <c r="D17" s="124">
        <v>5301.1</v>
      </c>
      <c r="E17" s="124">
        <v>6834.6</v>
      </c>
      <c r="F17" s="125">
        <v>5496.4</v>
      </c>
    </row>
    <row r="18" spans="1:12" ht="14.25">
      <c r="A18" s="122"/>
      <c r="B18" s="123">
        <v>1998</v>
      </c>
      <c r="C18" s="124">
        <v>2938.3</v>
      </c>
      <c r="D18" s="124">
        <v>5675.4</v>
      </c>
      <c r="E18" s="124">
        <v>6943.3</v>
      </c>
      <c r="F18" s="125">
        <v>5558.3</v>
      </c>
    </row>
    <row r="19" spans="1:12" ht="14.25">
      <c r="A19" s="122"/>
      <c r="B19" s="123">
        <v>1999</v>
      </c>
      <c r="C19" s="124">
        <v>2907.7</v>
      </c>
      <c r="D19" s="124">
        <v>5669.9</v>
      </c>
      <c r="E19" s="124">
        <v>6958.6</v>
      </c>
      <c r="F19" s="125">
        <v>5586.8</v>
      </c>
    </row>
    <row r="20" spans="1:12" ht="14.25">
      <c r="A20" s="122"/>
      <c r="B20" s="126">
        <v>2000</v>
      </c>
      <c r="C20" s="127">
        <v>3093.9</v>
      </c>
      <c r="D20" s="127">
        <v>5632.9</v>
      </c>
      <c r="E20" s="127">
        <v>7118.1</v>
      </c>
      <c r="F20" s="128">
        <v>5541.7</v>
      </c>
    </row>
    <row r="21" spans="1:12" ht="14.25">
      <c r="A21" s="122"/>
      <c r="B21" s="123">
        <v>2001</v>
      </c>
      <c r="C21" s="124">
        <v>2443.4</v>
      </c>
      <c r="D21" s="124">
        <v>6048.2</v>
      </c>
      <c r="E21" s="124">
        <v>8029.9</v>
      </c>
      <c r="F21" s="125">
        <v>5995.2</v>
      </c>
      <c r="H21" s="121">
        <v>2001</v>
      </c>
      <c r="I21" s="129">
        <v>2197</v>
      </c>
      <c r="J21" s="129">
        <v>5758</v>
      </c>
      <c r="K21" s="129">
        <v>7323</v>
      </c>
      <c r="L21" s="129">
        <v>5567</v>
      </c>
    </row>
    <row r="22" spans="1:12" ht="14.25">
      <c r="A22" s="122"/>
      <c r="B22" s="130">
        <v>2002</v>
      </c>
      <c r="C22" s="124">
        <v>2585.6</v>
      </c>
      <c r="D22" s="124">
        <v>6129.2</v>
      </c>
      <c r="E22" s="124">
        <v>7993.3</v>
      </c>
      <c r="F22" s="125">
        <v>6063.2</v>
      </c>
      <c r="H22" s="121">
        <v>2002</v>
      </c>
      <c r="I22" s="129">
        <v>2332</v>
      </c>
      <c r="J22" s="129">
        <v>5760</v>
      </c>
      <c r="K22" s="129">
        <v>7140</v>
      </c>
      <c r="L22" s="129">
        <v>5568</v>
      </c>
    </row>
    <row r="23" spans="1:12" ht="14.25">
      <c r="A23" s="122"/>
      <c r="B23" s="130">
        <v>2003</v>
      </c>
      <c r="C23" s="124">
        <v>2923.9</v>
      </c>
      <c r="D23" s="124">
        <v>6332.3</v>
      </c>
      <c r="E23" s="124">
        <v>8185.2</v>
      </c>
      <c r="F23" s="125">
        <v>6384.3</v>
      </c>
      <c r="H23" s="121">
        <v>2003</v>
      </c>
      <c r="I23" s="129">
        <v>2475</v>
      </c>
      <c r="J23" s="129">
        <v>5942</v>
      </c>
      <c r="K23" s="129">
        <v>7405</v>
      </c>
      <c r="L23" s="129">
        <v>5842</v>
      </c>
    </row>
    <row r="24" spans="1:12" ht="14.25">
      <c r="A24" s="122"/>
      <c r="B24" s="130">
        <v>2004</v>
      </c>
      <c r="C24" s="124">
        <v>2745.7</v>
      </c>
      <c r="D24" s="124">
        <v>6544.9</v>
      </c>
      <c r="E24" s="124">
        <v>8173.9</v>
      </c>
      <c r="F24" s="125">
        <v>6395.7</v>
      </c>
      <c r="H24" s="121">
        <v>2004</v>
      </c>
      <c r="I24" s="129">
        <v>2599</v>
      </c>
      <c r="J24" s="129">
        <v>5886</v>
      </c>
      <c r="K24" s="129">
        <v>7281</v>
      </c>
      <c r="L24" s="129">
        <v>5747</v>
      </c>
    </row>
    <row r="25" spans="1:12" ht="14.25">
      <c r="A25" s="130"/>
      <c r="B25" s="130">
        <v>2005</v>
      </c>
      <c r="C25" s="124">
        <v>2819.3</v>
      </c>
      <c r="D25" s="124">
        <v>6525.5</v>
      </c>
      <c r="E25" s="124">
        <v>8828.2000000000007</v>
      </c>
      <c r="F25" s="125">
        <v>6621.4</v>
      </c>
      <c r="H25" s="121">
        <v>2005</v>
      </c>
      <c r="I25" s="129">
        <v>2669</v>
      </c>
      <c r="J25" s="129">
        <v>6195</v>
      </c>
      <c r="K25" s="129">
        <v>7967</v>
      </c>
      <c r="L25" s="129">
        <v>6136</v>
      </c>
    </row>
    <row r="26" spans="1:12" ht="14.25">
      <c r="A26" s="122"/>
      <c r="B26" s="131">
        <v>2006</v>
      </c>
      <c r="C26" s="132">
        <v>3497.1</v>
      </c>
      <c r="D26" s="132">
        <v>6730.2</v>
      </c>
      <c r="E26" s="132">
        <v>9896.4</v>
      </c>
      <c r="F26" s="133">
        <v>7257.3</v>
      </c>
      <c r="H26" s="121">
        <v>2006</v>
      </c>
      <c r="I26" s="129">
        <v>3123</v>
      </c>
      <c r="J26" s="129">
        <v>6310</v>
      </c>
      <c r="K26" s="129">
        <v>8462</v>
      </c>
      <c r="L26" s="129">
        <v>6482</v>
      </c>
    </row>
    <row r="27" spans="1:12" ht="14.25">
      <c r="A27" s="122"/>
      <c r="B27" s="131">
        <v>2007</v>
      </c>
      <c r="C27" s="134">
        <v>3421.2</v>
      </c>
      <c r="D27" s="134">
        <v>7389.7</v>
      </c>
      <c r="E27" s="134">
        <v>9266.5</v>
      </c>
      <c r="F27" s="135">
        <v>7369.3</v>
      </c>
      <c r="H27" s="121">
        <v>2007</v>
      </c>
      <c r="I27" s="129">
        <v>3252</v>
      </c>
      <c r="J27" s="129">
        <v>6793</v>
      </c>
      <c r="K27" s="129">
        <v>8498</v>
      </c>
      <c r="L27" s="129">
        <v>6785</v>
      </c>
    </row>
    <row r="28" spans="1:12" ht="14.25">
      <c r="A28" s="122"/>
      <c r="B28" s="131">
        <v>2008</v>
      </c>
      <c r="C28" s="136">
        <f t="shared" ref="C28:F31" si="0">+C27*I28/I27</f>
        <v>3933.5383763837635</v>
      </c>
      <c r="D28" s="136">
        <f t="shared" si="0"/>
        <v>7768.2684675401142</v>
      </c>
      <c r="E28" s="136">
        <f t="shared" si="0"/>
        <v>9915.3076606260292</v>
      </c>
      <c r="F28" s="136">
        <f t="shared" si="0"/>
        <v>7823.2966691230649</v>
      </c>
      <c r="H28" s="121">
        <v>2008</v>
      </c>
      <c r="I28" s="129">
        <v>3739</v>
      </c>
      <c r="J28" s="129">
        <v>7141</v>
      </c>
      <c r="K28" s="129">
        <v>9093</v>
      </c>
      <c r="L28" s="129">
        <v>7203</v>
      </c>
    </row>
    <row r="29" spans="1:12" ht="14.25">
      <c r="A29" s="137"/>
      <c r="B29" s="138">
        <v>2009</v>
      </c>
      <c r="C29" s="136">
        <f t="shared" si="0"/>
        <v>3730.4966789667892</v>
      </c>
      <c r="D29" s="136">
        <f t="shared" si="0"/>
        <v>7910.7755630796401</v>
      </c>
      <c r="E29" s="136">
        <f t="shared" si="0"/>
        <v>9822.6208519651682</v>
      </c>
      <c r="F29" s="136">
        <f t="shared" si="0"/>
        <v>7846.1051142225497</v>
      </c>
      <c r="H29" s="139">
        <v>2009</v>
      </c>
      <c r="I29" s="140">
        <v>3546</v>
      </c>
      <c r="J29" s="140">
        <v>7272</v>
      </c>
      <c r="K29" s="140">
        <v>9008</v>
      </c>
      <c r="L29" s="140">
        <v>7224</v>
      </c>
    </row>
    <row r="30" spans="1:12" ht="14.25">
      <c r="A30" s="113"/>
      <c r="B30" s="131">
        <v>2010</v>
      </c>
      <c r="C30" s="136">
        <f t="shared" si="0"/>
        <v>4274.6765164127246</v>
      </c>
      <c r="D30" s="136">
        <f t="shared" si="0"/>
        <v>8194.8879239647595</v>
      </c>
      <c r="E30" s="136">
        <f t="shared" si="0"/>
        <v>10426.199890994798</v>
      </c>
      <c r="F30" s="136">
        <f t="shared" si="0"/>
        <v>8411.8038671627492</v>
      </c>
      <c r="H30" s="121">
        <v>2010</v>
      </c>
      <c r="I30" s="140">
        <v>4063.2666992207946</v>
      </c>
      <c r="J30" s="140">
        <v>7533.1709903639694</v>
      </c>
      <c r="K30" s="140">
        <v>9561.5223302944796</v>
      </c>
      <c r="L30" s="140">
        <v>7744.8454044073724</v>
      </c>
    </row>
    <row r="31" spans="1:12" ht="14.25">
      <c r="B31" s="138">
        <v>2011</v>
      </c>
      <c r="C31" s="136">
        <f t="shared" si="0"/>
        <v>5148.8577627399773</v>
      </c>
      <c r="D31" s="136">
        <f t="shared" si="0"/>
        <v>8674.8871629539735</v>
      </c>
      <c r="E31" s="136">
        <f t="shared" si="0"/>
        <v>10980.306763511744</v>
      </c>
      <c r="F31" s="136">
        <f t="shared" si="0"/>
        <v>9043.7716733017842</v>
      </c>
      <c r="H31" s="139">
        <v>2011</v>
      </c>
      <c r="I31" s="140">
        <v>4894.2141483778814</v>
      </c>
      <c r="J31" s="140">
        <v>7974.4114778605845</v>
      </c>
      <c r="K31" s="140">
        <v>10069.675376498441</v>
      </c>
      <c r="L31" s="140">
        <v>8326.7054948709647</v>
      </c>
    </row>
    <row r="32" spans="1:12" ht="14.25">
      <c r="A32" s="113"/>
      <c r="B32" s="113"/>
      <c r="C32" s="114"/>
      <c r="D32" s="114"/>
      <c r="E32" s="114"/>
      <c r="F32" s="114"/>
    </row>
    <row r="35" spans="1:1" ht="14.25">
      <c r="A35" s="141" t="s">
        <v>73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2"/>
  <sheetViews>
    <sheetView workbookViewId="0">
      <selection activeCell="L37" sqref="L37"/>
    </sheetView>
  </sheetViews>
  <sheetFormatPr defaultRowHeight="9"/>
  <cols>
    <col min="1" max="10" width="8.7109375" style="59" customWidth="1"/>
    <col min="11" max="256" width="9.140625" style="59"/>
    <col min="257" max="266" width="8.7109375" style="59" customWidth="1"/>
    <col min="267" max="512" width="9.140625" style="59"/>
    <col min="513" max="522" width="8.7109375" style="59" customWidth="1"/>
    <col min="523" max="768" width="9.140625" style="59"/>
    <col min="769" max="778" width="8.7109375" style="59" customWidth="1"/>
    <col min="779" max="1024" width="9.140625" style="59"/>
    <col min="1025" max="1034" width="8.7109375" style="59" customWidth="1"/>
    <col min="1035" max="1280" width="9.140625" style="59"/>
    <col min="1281" max="1290" width="8.7109375" style="59" customWidth="1"/>
    <col min="1291" max="1536" width="9.140625" style="59"/>
    <col min="1537" max="1546" width="8.7109375" style="59" customWidth="1"/>
    <col min="1547" max="1792" width="9.140625" style="59"/>
    <col min="1793" max="1802" width="8.7109375" style="59" customWidth="1"/>
    <col min="1803" max="2048" width="9.140625" style="59"/>
    <col min="2049" max="2058" width="8.7109375" style="59" customWidth="1"/>
    <col min="2059" max="2304" width="9.140625" style="59"/>
    <col min="2305" max="2314" width="8.7109375" style="59" customWidth="1"/>
    <col min="2315" max="2560" width="9.140625" style="59"/>
    <col min="2561" max="2570" width="8.7109375" style="59" customWidth="1"/>
    <col min="2571" max="2816" width="9.140625" style="59"/>
    <col min="2817" max="2826" width="8.7109375" style="59" customWidth="1"/>
    <col min="2827" max="3072" width="9.140625" style="59"/>
    <col min="3073" max="3082" width="8.7109375" style="59" customWidth="1"/>
    <col min="3083" max="3328" width="9.140625" style="59"/>
    <col min="3329" max="3338" width="8.7109375" style="59" customWidth="1"/>
    <col min="3339" max="3584" width="9.140625" style="59"/>
    <col min="3585" max="3594" width="8.7109375" style="59" customWidth="1"/>
    <col min="3595" max="3840" width="9.140625" style="59"/>
    <col min="3841" max="3850" width="8.7109375" style="59" customWidth="1"/>
    <col min="3851" max="4096" width="9.140625" style="59"/>
    <col min="4097" max="4106" width="8.7109375" style="59" customWidth="1"/>
    <col min="4107" max="4352" width="9.140625" style="59"/>
    <col min="4353" max="4362" width="8.7109375" style="59" customWidth="1"/>
    <col min="4363" max="4608" width="9.140625" style="59"/>
    <col min="4609" max="4618" width="8.7109375" style="59" customWidth="1"/>
    <col min="4619" max="4864" width="9.140625" style="59"/>
    <col min="4865" max="4874" width="8.7109375" style="59" customWidth="1"/>
    <col min="4875" max="5120" width="9.140625" style="59"/>
    <col min="5121" max="5130" width="8.7109375" style="59" customWidth="1"/>
    <col min="5131" max="5376" width="9.140625" style="59"/>
    <col min="5377" max="5386" width="8.7109375" style="59" customWidth="1"/>
    <col min="5387" max="5632" width="9.140625" style="59"/>
    <col min="5633" max="5642" width="8.7109375" style="59" customWidth="1"/>
    <col min="5643" max="5888" width="9.140625" style="59"/>
    <col min="5889" max="5898" width="8.7109375" style="59" customWidth="1"/>
    <col min="5899" max="6144" width="9.140625" style="59"/>
    <col min="6145" max="6154" width="8.7109375" style="59" customWidth="1"/>
    <col min="6155" max="6400" width="9.140625" style="59"/>
    <col min="6401" max="6410" width="8.7109375" style="59" customWidth="1"/>
    <col min="6411" max="6656" width="9.140625" style="59"/>
    <col min="6657" max="6666" width="8.7109375" style="59" customWidth="1"/>
    <col min="6667" max="6912" width="9.140625" style="59"/>
    <col min="6913" max="6922" width="8.7109375" style="59" customWidth="1"/>
    <col min="6923" max="7168" width="9.140625" style="59"/>
    <col min="7169" max="7178" width="8.7109375" style="59" customWidth="1"/>
    <col min="7179" max="7424" width="9.140625" style="59"/>
    <col min="7425" max="7434" width="8.7109375" style="59" customWidth="1"/>
    <col min="7435" max="7680" width="9.140625" style="59"/>
    <col min="7681" max="7690" width="8.7109375" style="59" customWidth="1"/>
    <col min="7691" max="7936" width="9.140625" style="59"/>
    <col min="7937" max="7946" width="8.7109375" style="59" customWidth="1"/>
    <col min="7947" max="8192" width="9.140625" style="59"/>
    <col min="8193" max="8202" width="8.7109375" style="59" customWidth="1"/>
    <col min="8203" max="8448" width="9.140625" style="59"/>
    <col min="8449" max="8458" width="8.7109375" style="59" customWidth="1"/>
    <col min="8459" max="8704" width="9.140625" style="59"/>
    <col min="8705" max="8714" width="8.7109375" style="59" customWidth="1"/>
    <col min="8715" max="8960" width="9.140625" style="59"/>
    <col min="8961" max="8970" width="8.7109375" style="59" customWidth="1"/>
    <col min="8971" max="9216" width="9.140625" style="59"/>
    <col min="9217" max="9226" width="8.7109375" style="59" customWidth="1"/>
    <col min="9227" max="9472" width="9.140625" style="59"/>
    <col min="9473" max="9482" width="8.7109375" style="59" customWidth="1"/>
    <col min="9483" max="9728" width="9.140625" style="59"/>
    <col min="9729" max="9738" width="8.7109375" style="59" customWidth="1"/>
    <col min="9739" max="9984" width="9.140625" style="59"/>
    <col min="9985" max="9994" width="8.7109375" style="59" customWidth="1"/>
    <col min="9995" max="10240" width="9.140625" style="59"/>
    <col min="10241" max="10250" width="8.7109375" style="59" customWidth="1"/>
    <col min="10251" max="10496" width="9.140625" style="59"/>
    <col min="10497" max="10506" width="8.7109375" style="59" customWidth="1"/>
    <col min="10507" max="10752" width="9.140625" style="59"/>
    <col min="10753" max="10762" width="8.7109375" style="59" customWidth="1"/>
    <col min="10763" max="11008" width="9.140625" style="59"/>
    <col min="11009" max="11018" width="8.7109375" style="59" customWidth="1"/>
    <col min="11019" max="11264" width="9.140625" style="59"/>
    <col min="11265" max="11274" width="8.7109375" style="59" customWidth="1"/>
    <col min="11275" max="11520" width="9.140625" style="59"/>
    <col min="11521" max="11530" width="8.7109375" style="59" customWidth="1"/>
    <col min="11531" max="11776" width="9.140625" style="59"/>
    <col min="11777" max="11786" width="8.7109375" style="59" customWidth="1"/>
    <col min="11787" max="12032" width="9.140625" style="59"/>
    <col min="12033" max="12042" width="8.7109375" style="59" customWidth="1"/>
    <col min="12043" max="12288" width="9.140625" style="59"/>
    <col min="12289" max="12298" width="8.7109375" style="59" customWidth="1"/>
    <col min="12299" max="12544" width="9.140625" style="59"/>
    <col min="12545" max="12554" width="8.7109375" style="59" customWidth="1"/>
    <col min="12555" max="12800" width="9.140625" style="59"/>
    <col min="12801" max="12810" width="8.7109375" style="59" customWidth="1"/>
    <col min="12811" max="13056" width="9.140625" style="59"/>
    <col min="13057" max="13066" width="8.7109375" style="59" customWidth="1"/>
    <col min="13067" max="13312" width="9.140625" style="59"/>
    <col min="13313" max="13322" width="8.7109375" style="59" customWidth="1"/>
    <col min="13323" max="13568" width="9.140625" style="59"/>
    <col min="13569" max="13578" width="8.7109375" style="59" customWidth="1"/>
    <col min="13579" max="13824" width="9.140625" style="59"/>
    <col min="13825" max="13834" width="8.7109375" style="59" customWidth="1"/>
    <col min="13835" max="14080" width="9.140625" style="59"/>
    <col min="14081" max="14090" width="8.7109375" style="59" customWidth="1"/>
    <col min="14091" max="14336" width="9.140625" style="59"/>
    <col min="14337" max="14346" width="8.7109375" style="59" customWidth="1"/>
    <col min="14347" max="14592" width="9.140625" style="59"/>
    <col min="14593" max="14602" width="8.7109375" style="59" customWidth="1"/>
    <col min="14603" max="14848" width="9.140625" style="59"/>
    <col min="14849" max="14858" width="8.7109375" style="59" customWidth="1"/>
    <col min="14859" max="15104" width="9.140625" style="59"/>
    <col min="15105" max="15114" width="8.7109375" style="59" customWidth="1"/>
    <col min="15115" max="15360" width="9.140625" style="59"/>
    <col min="15361" max="15370" width="8.7109375" style="59" customWidth="1"/>
    <col min="15371" max="15616" width="9.140625" style="59"/>
    <col min="15617" max="15626" width="8.7109375" style="59" customWidth="1"/>
    <col min="15627" max="15872" width="9.140625" style="59"/>
    <col min="15873" max="15882" width="8.7109375" style="59" customWidth="1"/>
    <col min="15883" max="16128" width="9.140625" style="59"/>
    <col min="16129" max="16138" width="8.7109375" style="59" customWidth="1"/>
    <col min="16139" max="16384" width="9.140625" style="59"/>
  </cols>
  <sheetData>
    <row r="1" spans="1:15" ht="12.75">
      <c r="A1" s="58" t="s">
        <v>76</v>
      </c>
    </row>
    <row r="2" spans="1:15">
      <c r="J2" s="60" t="s">
        <v>77</v>
      </c>
    </row>
    <row r="3" spans="1:15">
      <c r="A3" s="61"/>
      <c r="B3" s="62" t="s">
        <v>78</v>
      </c>
      <c r="C3" s="62" t="s">
        <v>79</v>
      </c>
      <c r="D3" s="62" t="s">
        <v>80</v>
      </c>
      <c r="E3" s="62" t="s">
        <v>81</v>
      </c>
      <c r="F3" s="62" t="s">
        <v>81</v>
      </c>
      <c r="G3" s="62" t="s">
        <v>82</v>
      </c>
      <c r="H3" s="63" t="s">
        <v>83</v>
      </c>
      <c r="I3" s="62" t="s">
        <v>84</v>
      </c>
      <c r="J3" s="62" t="s">
        <v>85</v>
      </c>
    </row>
    <row r="4" spans="1:15">
      <c r="A4" s="64"/>
      <c r="B4" s="65" t="s">
        <v>86</v>
      </c>
      <c r="C4" s="65" t="s">
        <v>87</v>
      </c>
      <c r="D4" s="65"/>
      <c r="E4" s="65" t="s">
        <v>88</v>
      </c>
      <c r="F4" s="65" t="s">
        <v>88</v>
      </c>
      <c r="G4" s="65"/>
      <c r="H4" s="66" t="s">
        <v>89</v>
      </c>
      <c r="I4" s="65" t="s">
        <v>90</v>
      </c>
      <c r="J4" s="65" t="s">
        <v>91</v>
      </c>
      <c r="L4" s="59" t="s">
        <v>165</v>
      </c>
      <c r="M4" s="59" t="s">
        <v>166</v>
      </c>
    </row>
    <row r="5" spans="1:15">
      <c r="A5" s="64"/>
      <c r="B5" s="64"/>
      <c r="C5" s="65" t="s">
        <v>92</v>
      </c>
      <c r="D5" s="64"/>
      <c r="E5" s="65" t="s">
        <v>93</v>
      </c>
      <c r="F5" s="65" t="s">
        <v>94</v>
      </c>
      <c r="G5" s="65"/>
      <c r="H5" s="66" t="s">
        <v>81</v>
      </c>
      <c r="I5" s="65" t="s">
        <v>95</v>
      </c>
      <c r="J5" s="65" t="s">
        <v>96</v>
      </c>
    </row>
    <row r="6" spans="1:15">
      <c r="A6" s="64"/>
      <c r="B6" s="64"/>
      <c r="C6" s="64"/>
      <c r="D6" s="64"/>
      <c r="E6" s="65"/>
      <c r="F6" s="65" t="s">
        <v>97</v>
      </c>
      <c r="G6" s="65"/>
      <c r="H6" s="66" t="s">
        <v>98</v>
      </c>
      <c r="I6" s="65" t="s">
        <v>99</v>
      </c>
      <c r="J6" s="65" t="s">
        <v>100</v>
      </c>
      <c r="O6" s="59" t="s">
        <v>167</v>
      </c>
    </row>
    <row r="7" spans="1:15">
      <c r="A7" s="67"/>
      <c r="B7" s="68" t="s">
        <v>101</v>
      </c>
      <c r="C7" s="68" t="s">
        <v>102</v>
      </c>
      <c r="D7" s="68" t="s">
        <v>103</v>
      </c>
      <c r="E7" s="68" t="s">
        <v>104</v>
      </c>
      <c r="F7" s="68" t="s">
        <v>105</v>
      </c>
      <c r="G7" s="68" t="s">
        <v>106</v>
      </c>
      <c r="H7" s="69" t="s">
        <v>107</v>
      </c>
      <c r="I7" s="68" t="s">
        <v>108</v>
      </c>
      <c r="J7" s="68" t="s">
        <v>109</v>
      </c>
    </row>
    <row r="8" spans="1:15">
      <c r="A8" s="70">
        <v>1980</v>
      </c>
      <c r="B8" s="71">
        <v>81433</v>
      </c>
      <c r="C8" s="71">
        <v>98</v>
      </c>
      <c r="D8" s="71">
        <v>5439</v>
      </c>
      <c r="E8" s="72">
        <v>899</v>
      </c>
      <c r="F8" s="71">
        <v>3</v>
      </c>
      <c r="G8" s="71">
        <v>10531</v>
      </c>
      <c r="H8" s="73">
        <v>98403</v>
      </c>
      <c r="I8" s="71">
        <v>5315</v>
      </c>
      <c r="J8" s="71">
        <v>10905</v>
      </c>
      <c r="K8" s="59">
        <v>1980</v>
      </c>
      <c r="L8" s="95">
        <f>+H8-G8</f>
        <v>87872</v>
      </c>
      <c r="M8" s="95">
        <f>+L8-C8</f>
        <v>87774</v>
      </c>
    </row>
    <row r="9" spans="1:15">
      <c r="A9" s="70">
        <v>1981</v>
      </c>
      <c r="B9" s="71">
        <v>97007</v>
      </c>
      <c r="C9" s="71">
        <v>148</v>
      </c>
      <c r="D9" s="71">
        <v>3997</v>
      </c>
      <c r="E9" s="72">
        <v>784</v>
      </c>
      <c r="F9" s="71">
        <v>9</v>
      </c>
      <c r="G9" s="71">
        <v>9174</v>
      </c>
      <c r="H9" s="73">
        <v>111119</v>
      </c>
      <c r="I9" s="71">
        <v>8075</v>
      </c>
      <c r="J9" s="71">
        <v>14600</v>
      </c>
      <c r="K9" s="59">
        <v>1981</v>
      </c>
      <c r="L9" s="95">
        <f t="shared" ref="L9:L20" si="0">+H9-G9</f>
        <v>101945</v>
      </c>
      <c r="M9" s="95">
        <f t="shared" ref="M9:M20" si="1">+L9-C9</f>
        <v>101797</v>
      </c>
    </row>
    <row r="10" spans="1:15">
      <c r="A10" s="70">
        <v>1982</v>
      </c>
      <c r="B10" s="71">
        <v>110167</v>
      </c>
      <c r="C10" s="71">
        <v>151</v>
      </c>
      <c r="D10" s="71">
        <v>6091</v>
      </c>
      <c r="E10" s="71">
        <v>863</v>
      </c>
      <c r="F10" s="71">
        <v>19</v>
      </c>
      <c r="G10" s="71">
        <v>-3384</v>
      </c>
      <c r="H10" s="73">
        <v>113907</v>
      </c>
      <c r="I10" s="71">
        <v>7884</v>
      </c>
      <c r="J10" s="71">
        <v>18778</v>
      </c>
      <c r="K10" s="59">
        <v>1982</v>
      </c>
      <c r="L10" s="95">
        <f t="shared" si="0"/>
        <v>117291</v>
      </c>
      <c r="M10" s="95">
        <f t="shared" si="1"/>
        <v>117140</v>
      </c>
    </row>
    <row r="11" spans="1:15">
      <c r="A11" s="70">
        <v>1983</v>
      </c>
      <c r="B11" s="71">
        <v>118577</v>
      </c>
      <c r="C11" s="71">
        <v>205</v>
      </c>
      <c r="D11" s="71">
        <v>9656</v>
      </c>
      <c r="E11" s="71">
        <v>694</v>
      </c>
      <c r="F11" s="71">
        <v>4</v>
      </c>
      <c r="G11" s="71">
        <v>10066</v>
      </c>
      <c r="H11" s="73">
        <v>139202</v>
      </c>
      <c r="I11" s="71">
        <v>13224</v>
      </c>
      <c r="J11" s="71">
        <v>22275</v>
      </c>
      <c r="K11" s="59">
        <v>1983</v>
      </c>
      <c r="L11" s="95">
        <f t="shared" si="0"/>
        <v>129136</v>
      </c>
      <c r="M11" s="95">
        <f t="shared" si="1"/>
        <v>128931</v>
      </c>
    </row>
    <row r="12" spans="1:15">
      <c r="A12" s="70">
        <v>1984</v>
      </c>
      <c r="B12" s="71">
        <v>130100</v>
      </c>
      <c r="C12" s="71">
        <v>247</v>
      </c>
      <c r="D12" s="71">
        <v>3381</v>
      </c>
      <c r="E12" s="71">
        <v>829</v>
      </c>
      <c r="F12" s="71">
        <v>12</v>
      </c>
      <c r="G12" s="71">
        <v>5703</v>
      </c>
      <c r="H12" s="73">
        <v>140272</v>
      </c>
      <c r="I12" s="71">
        <v>8493</v>
      </c>
      <c r="J12" s="71">
        <v>26762</v>
      </c>
      <c r="K12" s="59">
        <v>1984</v>
      </c>
      <c r="L12" s="95">
        <f t="shared" si="0"/>
        <v>134569</v>
      </c>
      <c r="M12" s="95">
        <f t="shared" si="1"/>
        <v>134322</v>
      </c>
    </row>
    <row r="13" spans="1:15">
      <c r="A13" s="70">
        <v>1985</v>
      </c>
      <c r="B13" s="71">
        <v>142923</v>
      </c>
      <c r="C13" s="71">
        <v>233</v>
      </c>
      <c r="D13" s="71">
        <v>6784</v>
      </c>
      <c r="E13" s="71">
        <v>967</v>
      </c>
      <c r="F13" s="71">
        <v>18</v>
      </c>
      <c r="G13" s="71">
        <v>-3320</v>
      </c>
      <c r="H13" s="73">
        <v>147605</v>
      </c>
      <c r="I13" s="71">
        <v>13273</v>
      </c>
      <c r="J13" s="71">
        <v>30519</v>
      </c>
      <c r="K13" s="59">
        <v>1985</v>
      </c>
      <c r="L13" s="95">
        <f t="shared" si="0"/>
        <v>150925</v>
      </c>
      <c r="M13" s="95">
        <f t="shared" si="1"/>
        <v>150692</v>
      </c>
    </row>
    <row r="14" spans="1:15">
      <c r="A14" s="70">
        <v>1986</v>
      </c>
      <c r="B14" s="71">
        <v>144564</v>
      </c>
      <c r="C14" s="71">
        <v>218</v>
      </c>
      <c r="D14" s="71">
        <v>6100</v>
      </c>
      <c r="E14" s="71">
        <v>1032</v>
      </c>
      <c r="F14" s="71">
        <v>20</v>
      </c>
      <c r="G14" s="71">
        <v>4750</v>
      </c>
      <c r="H14" s="73">
        <v>156684</v>
      </c>
      <c r="I14" s="71">
        <v>15737</v>
      </c>
      <c r="J14" s="71">
        <v>35959</v>
      </c>
      <c r="K14" s="59">
        <v>1986</v>
      </c>
      <c r="L14" s="95">
        <f t="shared" si="0"/>
        <v>151934</v>
      </c>
      <c r="M14" s="95">
        <f t="shared" si="1"/>
        <v>151716</v>
      </c>
    </row>
    <row r="15" spans="1:15">
      <c r="A15" s="70">
        <v>1987</v>
      </c>
      <c r="B15" s="71">
        <v>147224</v>
      </c>
      <c r="C15" s="71">
        <v>268</v>
      </c>
      <c r="D15" s="71">
        <v>9892</v>
      </c>
      <c r="E15" s="71">
        <v>1110</v>
      </c>
      <c r="F15" s="71">
        <v>11</v>
      </c>
      <c r="G15" s="71">
        <v>29404</v>
      </c>
      <c r="H15" s="73">
        <v>187909</v>
      </c>
      <c r="I15" s="71">
        <v>17325</v>
      </c>
      <c r="J15" s="71">
        <v>36695</v>
      </c>
      <c r="K15" s="59">
        <v>1987</v>
      </c>
      <c r="L15" s="95">
        <f t="shared" si="0"/>
        <v>158505</v>
      </c>
      <c r="M15" s="95">
        <f t="shared" si="1"/>
        <v>158237</v>
      </c>
    </row>
    <row r="16" spans="1:15">
      <c r="A16" s="70">
        <v>1988</v>
      </c>
      <c r="B16" s="71">
        <v>156710</v>
      </c>
      <c r="C16" s="71">
        <v>347</v>
      </c>
      <c r="D16" s="71">
        <v>5419</v>
      </c>
      <c r="E16" s="71">
        <v>835</v>
      </c>
      <c r="F16" s="71">
        <v>179</v>
      </c>
      <c r="G16" s="71">
        <v>85373</v>
      </c>
      <c r="H16" s="73">
        <v>248863</v>
      </c>
      <c r="I16" s="71">
        <v>17045</v>
      </c>
      <c r="J16" s="71">
        <v>40061</v>
      </c>
      <c r="K16" s="59">
        <v>1988</v>
      </c>
      <c r="L16" s="95">
        <f t="shared" si="0"/>
        <v>163490</v>
      </c>
      <c r="M16" s="95">
        <f t="shared" si="1"/>
        <v>163143</v>
      </c>
    </row>
    <row r="17" spans="1:13">
      <c r="A17" s="70">
        <v>1989</v>
      </c>
      <c r="B17" s="71">
        <v>176798</v>
      </c>
      <c r="C17" s="71">
        <v>397</v>
      </c>
      <c r="D17" s="71">
        <v>18096</v>
      </c>
      <c r="E17" s="71">
        <v>2464</v>
      </c>
      <c r="F17" s="71">
        <v>225</v>
      </c>
      <c r="G17" s="71">
        <v>112848</v>
      </c>
      <c r="H17" s="73">
        <v>310828</v>
      </c>
      <c r="I17" s="71">
        <v>19917</v>
      </c>
      <c r="J17" s="71">
        <v>44421</v>
      </c>
      <c r="K17" s="59">
        <v>1989</v>
      </c>
      <c r="L17" s="95">
        <f t="shared" si="0"/>
        <v>197980</v>
      </c>
      <c r="M17" s="95">
        <f t="shared" si="1"/>
        <v>197583</v>
      </c>
    </row>
    <row r="18" spans="1:13">
      <c r="A18" s="70">
        <v>1990</v>
      </c>
      <c r="B18" s="71">
        <v>205354</v>
      </c>
      <c r="C18" s="71">
        <v>443</v>
      </c>
      <c r="D18" s="71">
        <v>20432</v>
      </c>
      <c r="E18" s="71">
        <v>4220</v>
      </c>
      <c r="F18" s="71">
        <v>288</v>
      </c>
      <c r="G18" s="71">
        <v>182678</v>
      </c>
      <c r="H18" s="73">
        <v>413415</v>
      </c>
      <c r="I18" s="71">
        <v>24273</v>
      </c>
      <c r="J18" s="71">
        <v>39971</v>
      </c>
      <c r="K18" s="59">
        <v>1990</v>
      </c>
      <c r="L18" s="95">
        <f t="shared" si="0"/>
        <v>230737</v>
      </c>
      <c r="M18" s="95">
        <f t="shared" si="1"/>
        <v>230294</v>
      </c>
    </row>
    <row r="19" spans="1:13">
      <c r="A19" s="70">
        <v>1991</v>
      </c>
      <c r="B19" s="71">
        <v>231127</v>
      </c>
      <c r="C19" s="71">
        <v>1401</v>
      </c>
      <c r="D19" s="71">
        <v>15157</v>
      </c>
      <c r="E19" s="71">
        <v>5557</v>
      </c>
      <c r="F19" s="71">
        <v>258</v>
      </c>
      <c r="G19" s="71">
        <v>234145</v>
      </c>
      <c r="H19" s="73">
        <v>487645</v>
      </c>
      <c r="I19" s="71">
        <v>35451</v>
      </c>
      <c r="J19" s="71">
        <v>32172</v>
      </c>
      <c r="K19" s="59">
        <v>1991</v>
      </c>
      <c r="L19" s="95">
        <f t="shared" si="0"/>
        <v>253500</v>
      </c>
      <c r="M19" s="95">
        <f t="shared" si="1"/>
        <v>252099</v>
      </c>
    </row>
    <row r="20" spans="1:13">
      <c r="A20" s="70">
        <v>1992</v>
      </c>
      <c r="B20" s="71">
        <v>280203</v>
      </c>
      <c r="C20" s="71">
        <v>2810</v>
      </c>
      <c r="D20" s="71">
        <v>13868</v>
      </c>
      <c r="E20" s="71">
        <v>6838</v>
      </c>
      <c r="F20" s="71">
        <v>260</v>
      </c>
      <c r="G20" s="71">
        <v>222291</v>
      </c>
      <c r="H20" s="73">
        <v>526270</v>
      </c>
      <c r="I20" s="71">
        <v>44084</v>
      </c>
      <c r="J20" s="71">
        <v>28602</v>
      </c>
      <c r="K20" s="59">
        <v>1992</v>
      </c>
      <c r="L20" s="95">
        <f t="shared" si="0"/>
        <v>303979</v>
      </c>
      <c r="M20" s="95">
        <f t="shared" si="1"/>
        <v>301169</v>
      </c>
    </row>
    <row r="21" spans="1:13">
      <c r="A21" s="70">
        <v>1993</v>
      </c>
      <c r="B21" s="71">
        <v>315982</v>
      </c>
      <c r="C21" s="71">
        <v>3400</v>
      </c>
      <c r="D21" s="71">
        <v>18491</v>
      </c>
      <c r="E21" s="71">
        <v>9880</v>
      </c>
      <c r="F21" s="71">
        <v>590</v>
      </c>
      <c r="G21" s="71">
        <v>255246</v>
      </c>
      <c r="H21" s="73">
        <v>603589</v>
      </c>
      <c r="I21" s="71">
        <v>45389</v>
      </c>
      <c r="J21" s="71">
        <v>25195</v>
      </c>
      <c r="K21" s="59">
        <v>1993</v>
      </c>
      <c r="L21" s="95">
        <v>348343</v>
      </c>
      <c r="M21" s="95">
        <v>344943</v>
      </c>
    </row>
    <row r="22" spans="1:13">
      <c r="A22" s="70">
        <v>1994</v>
      </c>
      <c r="B22" s="71">
        <v>354387</v>
      </c>
      <c r="C22" s="71">
        <v>5007</v>
      </c>
      <c r="D22" s="71">
        <v>18015</v>
      </c>
      <c r="E22" s="71">
        <v>8881</v>
      </c>
      <c r="F22" s="71">
        <v>703</v>
      </c>
      <c r="G22" s="71">
        <v>329338</v>
      </c>
      <c r="H22" s="73">
        <v>716331</v>
      </c>
      <c r="I22" s="71">
        <v>52942</v>
      </c>
      <c r="J22" s="71">
        <v>20666</v>
      </c>
      <c r="K22" s="59">
        <v>1994</v>
      </c>
      <c r="L22" s="95">
        <v>386993</v>
      </c>
      <c r="M22" s="95">
        <v>381986</v>
      </c>
    </row>
    <row r="23" spans="1:13">
      <c r="A23" s="70">
        <v>1995</v>
      </c>
      <c r="B23" s="71">
        <v>414403</v>
      </c>
      <c r="C23" s="71">
        <v>6225</v>
      </c>
      <c r="D23" s="71">
        <v>16301</v>
      </c>
      <c r="E23" s="71">
        <v>14451</v>
      </c>
      <c r="F23" s="71">
        <v>431</v>
      </c>
      <c r="G23" s="71">
        <v>378648</v>
      </c>
      <c r="H23" s="73">
        <v>830459</v>
      </c>
      <c r="I23" s="71">
        <v>53216</v>
      </c>
      <c r="J23" s="71">
        <v>14244</v>
      </c>
      <c r="K23" s="59">
        <v>1995</v>
      </c>
      <c r="L23" s="95">
        <v>451811</v>
      </c>
      <c r="M23" s="95">
        <v>445586</v>
      </c>
    </row>
    <row r="24" spans="1:13">
      <c r="A24" s="70">
        <v>1996</v>
      </c>
      <c r="B24" s="71">
        <v>469516</v>
      </c>
      <c r="C24" s="71">
        <v>9908</v>
      </c>
      <c r="D24" s="71">
        <v>12252</v>
      </c>
      <c r="E24" s="71">
        <v>21297</v>
      </c>
      <c r="F24" s="71">
        <v>811</v>
      </c>
      <c r="G24" s="71">
        <v>431404</v>
      </c>
      <c r="H24" s="73">
        <v>945188</v>
      </c>
      <c r="I24" s="71">
        <v>65530</v>
      </c>
      <c r="J24" s="71">
        <v>9429</v>
      </c>
      <c r="K24" s="59">
        <v>1996</v>
      </c>
      <c r="L24" s="95">
        <v>513784</v>
      </c>
      <c r="M24" s="95">
        <v>503876</v>
      </c>
    </row>
    <row r="25" spans="1:13">
      <c r="A25" s="70">
        <v>1997</v>
      </c>
      <c r="B25" s="71">
        <v>476705</v>
      </c>
      <c r="C25" s="71">
        <v>14763</v>
      </c>
      <c r="D25" s="71">
        <v>10407</v>
      </c>
      <c r="E25" s="71">
        <v>22044</v>
      </c>
      <c r="F25" s="71">
        <v>697</v>
      </c>
      <c r="G25" s="71">
        <v>410823</v>
      </c>
      <c r="H25" s="73">
        <v>935439</v>
      </c>
      <c r="I25" s="71">
        <v>81660</v>
      </c>
      <c r="J25" s="71">
        <v>12859</v>
      </c>
      <c r="K25" s="59">
        <v>1997</v>
      </c>
      <c r="L25" s="95">
        <v>524616</v>
      </c>
      <c r="M25" s="95">
        <v>509853</v>
      </c>
    </row>
    <row r="26" spans="1:13">
      <c r="A26" s="70">
        <v>1998</v>
      </c>
      <c r="B26" s="71">
        <v>511691</v>
      </c>
      <c r="C26" s="71">
        <v>12464</v>
      </c>
      <c r="D26" s="71">
        <v>13473</v>
      </c>
      <c r="E26" s="71">
        <v>26493</v>
      </c>
      <c r="F26" s="71">
        <v>656</v>
      </c>
      <c r="G26" s="71">
        <v>229721</v>
      </c>
      <c r="H26" s="73">
        <v>794498</v>
      </c>
      <c r="I26" s="71">
        <v>75771</v>
      </c>
      <c r="J26" s="71">
        <v>18976</v>
      </c>
      <c r="K26" s="59">
        <v>1998</v>
      </c>
      <c r="L26" s="95">
        <v>564777</v>
      </c>
      <c r="M26" s="95">
        <v>552313</v>
      </c>
    </row>
    <row r="27" spans="1:13">
      <c r="A27" s="70">
        <v>1999</v>
      </c>
      <c r="B27" s="71">
        <v>533041</v>
      </c>
      <c r="C27" s="71">
        <v>13288</v>
      </c>
      <c r="D27" s="71">
        <v>17678</v>
      </c>
      <c r="E27" s="71">
        <v>30188</v>
      </c>
      <c r="F27" s="71">
        <v>1170</v>
      </c>
      <c r="G27" s="71">
        <v>150742</v>
      </c>
      <c r="H27" s="73">
        <v>746107</v>
      </c>
      <c r="I27" s="71">
        <v>61328</v>
      </c>
      <c r="J27" s="71">
        <v>48624</v>
      </c>
      <c r="K27" s="59">
        <v>1999</v>
      </c>
      <c r="L27" s="95">
        <v>598984</v>
      </c>
      <c r="M27" s="95">
        <v>585993</v>
      </c>
    </row>
    <row r="28" spans="1:13">
      <c r="A28" s="70">
        <v>2000</v>
      </c>
      <c r="B28" s="71">
        <v>559802</v>
      </c>
      <c r="C28" s="71">
        <v>16478</v>
      </c>
      <c r="D28" s="71">
        <v>23466</v>
      </c>
      <c r="E28" s="71">
        <v>32552</v>
      </c>
      <c r="F28" s="71">
        <v>1075</v>
      </c>
      <c r="G28" s="71">
        <v>159272</v>
      </c>
      <c r="H28" s="73">
        <v>792645</v>
      </c>
      <c r="I28" s="71">
        <v>48823</v>
      </c>
      <c r="J28" s="71">
        <v>55643</v>
      </c>
      <c r="K28" s="59">
        <v>2000</v>
      </c>
      <c r="L28" s="95">
        <v>635362</v>
      </c>
      <c r="M28" s="95">
        <v>619063</v>
      </c>
    </row>
    <row r="29" spans="1:13">
      <c r="A29" s="74" t="s">
        <v>110</v>
      </c>
      <c r="B29" s="75">
        <v>592686</v>
      </c>
      <c r="C29" s="75">
        <v>16124</v>
      </c>
      <c r="D29" s="75">
        <v>45115</v>
      </c>
      <c r="E29" s="75">
        <v>39193</v>
      </c>
      <c r="F29" s="75">
        <v>777</v>
      </c>
      <c r="G29" s="75">
        <v>143875</v>
      </c>
      <c r="H29" s="76">
        <v>837770</v>
      </c>
      <c r="I29" s="75">
        <v>58658</v>
      </c>
      <c r="J29" s="75">
        <v>60234</v>
      </c>
      <c r="K29" s="59">
        <v>2001</v>
      </c>
      <c r="L29" s="95">
        <v>667357</v>
      </c>
      <c r="M29" s="95">
        <v>651382</v>
      </c>
    </row>
    <row r="30" spans="1:13">
      <c r="K30" s="59">
        <v>2002</v>
      </c>
      <c r="L30" s="95">
        <v>700015</v>
      </c>
      <c r="M30" s="95">
        <v>683387</v>
      </c>
    </row>
    <row r="31" spans="1:13">
      <c r="K31" s="59">
        <v>2003</v>
      </c>
      <c r="L31" s="95">
        <v>764914</v>
      </c>
      <c r="M31" s="95">
        <v>745819</v>
      </c>
    </row>
    <row r="32" spans="1:13">
      <c r="K32" s="59">
        <v>2004</v>
      </c>
      <c r="L32" s="95">
        <v>892237</v>
      </c>
      <c r="M32" s="95">
        <v>871881</v>
      </c>
    </row>
    <row r="33" spans="1:17">
      <c r="K33" s="59">
        <v>2005</v>
      </c>
      <c r="L33" s="95">
        <v>1046417</v>
      </c>
      <c r="M33" s="95">
        <v>1021629</v>
      </c>
    </row>
    <row r="34" spans="1:17" ht="12.75">
      <c r="A34" s="58" t="s">
        <v>111</v>
      </c>
      <c r="K34" s="59">
        <v>2006</v>
      </c>
      <c r="L34" s="95">
        <v>1091513</v>
      </c>
      <c r="M34" s="95">
        <v>1060195</v>
      </c>
    </row>
    <row r="35" spans="1:17">
      <c r="H35" s="60"/>
      <c r="J35" s="60" t="s">
        <v>77</v>
      </c>
      <c r="K35" s="59">
        <v>2007</v>
      </c>
      <c r="L35" s="95">
        <v>1245984</v>
      </c>
      <c r="M35" s="95">
        <v>1212643</v>
      </c>
    </row>
    <row r="36" spans="1:17">
      <c r="A36" s="61"/>
      <c r="B36" s="62" t="s">
        <v>112</v>
      </c>
      <c r="C36" s="62" t="s">
        <v>113</v>
      </c>
      <c r="D36" s="62" t="s">
        <v>113</v>
      </c>
      <c r="E36" s="62" t="s">
        <v>74</v>
      </c>
      <c r="F36" s="62" t="s">
        <v>114</v>
      </c>
      <c r="G36" s="62" t="s">
        <v>81</v>
      </c>
      <c r="H36" s="62" t="s">
        <v>115</v>
      </c>
      <c r="I36" s="62" t="s">
        <v>81</v>
      </c>
      <c r="J36" s="63" t="s">
        <v>81</v>
      </c>
      <c r="K36" s="59">
        <v>2008</v>
      </c>
      <c r="L36" s="95">
        <v>1361095</v>
      </c>
      <c r="M36" s="95">
        <v>1325061</v>
      </c>
    </row>
    <row r="37" spans="1:17">
      <c r="A37" s="64"/>
      <c r="B37" s="65" t="s">
        <v>116</v>
      </c>
      <c r="C37" s="65" t="s">
        <v>116</v>
      </c>
      <c r="D37" s="65" t="s">
        <v>116</v>
      </c>
      <c r="E37" s="65" t="s">
        <v>117</v>
      </c>
      <c r="F37" s="65" t="s">
        <v>118</v>
      </c>
      <c r="G37" s="65" t="s">
        <v>119</v>
      </c>
      <c r="H37" s="65" t="s">
        <v>119</v>
      </c>
      <c r="I37" s="65" t="s">
        <v>119</v>
      </c>
      <c r="J37" s="66" t="s">
        <v>98</v>
      </c>
      <c r="K37" s="59">
        <v>2009</v>
      </c>
      <c r="L37" s="95">
        <v>1543374</v>
      </c>
      <c r="M37" s="95">
        <v>1499680</v>
      </c>
      <c r="O37" s="96">
        <v>50000</v>
      </c>
      <c r="P37" s="96">
        <f>+L37+O37</f>
        <v>1593374</v>
      </c>
      <c r="Q37" s="96">
        <f>+M37+O37</f>
        <v>1549680</v>
      </c>
    </row>
    <row r="38" spans="1:17">
      <c r="A38" s="64"/>
      <c r="B38" s="64"/>
      <c r="C38" s="65" t="s">
        <v>120</v>
      </c>
      <c r="D38" s="65" t="s">
        <v>120</v>
      </c>
      <c r="E38" s="65" t="s">
        <v>121</v>
      </c>
      <c r="F38" s="65" t="s">
        <v>122</v>
      </c>
      <c r="G38" s="65" t="s">
        <v>123</v>
      </c>
      <c r="H38" s="65" t="s">
        <v>123</v>
      </c>
      <c r="I38" s="65" t="s">
        <v>124</v>
      </c>
      <c r="J38" s="66"/>
      <c r="K38" s="59">
        <v>2010</v>
      </c>
      <c r="L38" s="95">
        <f>+L37*N38</f>
        <v>1557074.6401597259</v>
      </c>
      <c r="M38" s="95">
        <f>+M37*N38</f>
        <v>1512992.7654312809</v>
      </c>
      <c r="N38" s="59">
        <v>1.0088770707292762</v>
      </c>
      <c r="O38" s="95">
        <v>61900</v>
      </c>
      <c r="P38" s="96">
        <f>+L38+O38</f>
        <v>1618974.6401597259</v>
      </c>
      <c r="Q38" s="96">
        <f>+M38+O38</f>
        <v>1574892.7654312809</v>
      </c>
    </row>
    <row r="39" spans="1:17">
      <c r="A39" s="64"/>
      <c r="B39" s="64"/>
      <c r="C39" s="65" t="s">
        <v>125</v>
      </c>
      <c r="D39" s="65" t="s">
        <v>93</v>
      </c>
      <c r="E39" s="65" t="s">
        <v>87</v>
      </c>
      <c r="F39" s="65" t="s">
        <v>126</v>
      </c>
      <c r="G39" s="65" t="s">
        <v>125</v>
      </c>
      <c r="H39" s="65" t="s">
        <v>93</v>
      </c>
      <c r="I39" s="65" t="s">
        <v>127</v>
      </c>
      <c r="J39" s="66"/>
    </row>
    <row r="40" spans="1:17">
      <c r="A40" s="67"/>
      <c r="B40" s="68" t="s">
        <v>128</v>
      </c>
      <c r="C40" s="68" t="s">
        <v>129</v>
      </c>
      <c r="D40" s="68" t="s">
        <v>130</v>
      </c>
      <c r="E40" s="68" t="s">
        <v>131</v>
      </c>
      <c r="F40" s="68" t="s">
        <v>132</v>
      </c>
      <c r="G40" s="68" t="s">
        <v>133</v>
      </c>
      <c r="H40" s="68" t="s">
        <v>134</v>
      </c>
      <c r="I40" s="68" t="s">
        <v>135</v>
      </c>
      <c r="J40" s="69" t="s">
        <v>136</v>
      </c>
    </row>
    <row r="41" spans="1:17">
      <c r="A41" s="70">
        <v>1980</v>
      </c>
      <c r="B41" s="71">
        <v>81672</v>
      </c>
      <c r="C41" s="71">
        <v>9625</v>
      </c>
      <c r="D41" s="71">
        <v>7679</v>
      </c>
      <c r="E41" s="71">
        <v>152</v>
      </c>
      <c r="F41" s="71">
        <v>0</v>
      </c>
      <c r="G41" s="71">
        <v>929</v>
      </c>
      <c r="H41" s="71">
        <v>730</v>
      </c>
      <c r="I41" s="71">
        <v>3206</v>
      </c>
      <c r="J41" s="73">
        <v>98403</v>
      </c>
    </row>
    <row r="42" spans="1:17">
      <c r="A42" s="70">
        <v>1981</v>
      </c>
      <c r="B42" s="71">
        <v>88722</v>
      </c>
      <c r="C42" s="71">
        <v>13467</v>
      </c>
      <c r="D42" s="71">
        <v>9460</v>
      </c>
      <c r="E42" s="71">
        <v>187</v>
      </c>
      <c r="F42" s="71">
        <v>0</v>
      </c>
      <c r="G42" s="71">
        <v>1197</v>
      </c>
      <c r="H42" s="71">
        <v>879</v>
      </c>
      <c r="I42" s="71">
        <v>3732</v>
      </c>
      <c r="J42" s="73">
        <v>111119</v>
      </c>
    </row>
    <row r="43" spans="1:17">
      <c r="A43" s="70">
        <v>1982</v>
      </c>
      <c r="B43" s="71">
        <v>93429</v>
      </c>
      <c r="C43" s="71">
        <v>12881</v>
      </c>
      <c r="D43" s="71">
        <v>12617</v>
      </c>
      <c r="E43" s="71">
        <v>204</v>
      </c>
      <c r="F43" s="71">
        <v>0</v>
      </c>
      <c r="G43" s="71">
        <v>1296</v>
      </c>
      <c r="H43" s="71">
        <v>752</v>
      </c>
      <c r="I43" s="71">
        <v>3622</v>
      </c>
      <c r="J43" s="73">
        <v>113907</v>
      </c>
    </row>
    <row r="44" spans="1:17">
      <c r="A44" s="70">
        <v>1983</v>
      </c>
      <c r="B44" s="71">
        <v>114158</v>
      </c>
      <c r="C44" s="71">
        <v>13325</v>
      </c>
      <c r="D44" s="71">
        <v>15397</v>
      </c>
      <c r="E44" s="71">
        <v>224</v>
      </c>
      <c r="F44" s="71">
        <v>0</v>
      </c>
      <c r="G44" s="71">
        <v>1136</v>
      </c>
      <c r="H44" s="71">
        <v>882</v>
      </c>
      <c r="I44" s="71">
        <v>3131</v>
      </c>
      <c r="J44" s="73">
        <v>139202</v>
      </c>
    </row>
    <row r="45" spans="1:17">
      <c r="A45" s="70">
        <v>1984</v>
      </c>
      <c r="B45" s="71">
        <v>119100</v>
      </c>
      <c r="C45" s="71">
        <v>14753</v>
      </c>
      <c r="D45" s="71">
        <v>17919</v>
      </c>
      <c r="E45" s="71">
        <v>249</v>
      </c>
      <c r="F45" s="71">
        <v>0</v>
      </c>
      <c r="G45" s="71">
        <v>1529</v>
      </c>
      <c r="H45" s="71">
        <v>1449</v>
      </c>
      <c r="I45" s="71">
        <v>3542</v>
      </c>
      <c r="J45" s="73">
        <v>140272</v>
      </c>
    </row>
    <row r="46" spans="1:17">
      <c r="A46" s="70">
        <v>1985</v>
      </c>
      <c r="B46" s="71">
        <v>120749</v>
      </c>
      <c r="C46" s="71">
        <v>15526</v>
      </c>
      <c r="D46" s="71">
        <v>20619</v>
      </c>
      <c r="E46" s="71">
        <v>268</v>
      </c>
      <c r="F46" s="71">
        <v>0</v>
      </c>
      <c r="G46" s="71">
        <v>1519</v>
      </c>
      <c r="H46" s="71">
        <v>1539</v>
      </c>
      <c r="I46" s="71">
        <v>4631</v>
      </c>
      <c r="J46" s="73">
        <v>147605</v>
      </c>
    </row>
    <row r="47" spans="1:17">
      <c r="A47" s="70">
        <v>1986</v>
      </c>
      <c r="B47" s="71">
        <v>133129</v>
      </c>
      <c r="C47" s="71">
        <v>15705</v>
      </c>
      <c r="D47" s="71">
        <v>20059</v>
      </c>
      <c r="E47" s="71">
        <v>285</v>
      </c>
      <c r="F47" s="71">
        <v>0</v>
      </c>
      <c r="G47" s="71">
        <v>1411</v>
      </c>
      <c r="H47" s="71">
        <v>1688</v>
      </c>
      <c r="I47" s="71">
        <v>4629</v>
      </c>
      <c r="J47" s="73">
        <v>156684</v>
      </c>
    </row>
    <row r="48" spans="1:17">
      <c r="A48" s="70">
        <v>1987</v>
      </c>
      <c r="B48" s="71">
        <v>159561</v>
      </c>
      <c r="C48" s="71">
        <v>18003</v>
      </c>
      <c r="D48" s="71">
        <v>20645</v>
      </c>
      <c r="E48" s="71">
        <v>304</v>
      </c>
      <c r="F48" s="71">
        <v>0</v>
      </c>
      <c r="G48" s="71">
        <v>1335</v>
      </c>
      <c r="H48" s="71">
        <v>1752</v>
      </c>
      <c r="I48" s="71">
        <v>5679</v>
      </c>
      <c r="J48" s="73">
        <v>187909</v>
      </c>
    </row>
    <row r="49" spans="1:10">
      <c r="A49" s="70">
        <v>1988</v>
      </c>
      <c r="B49" s="71">
        <v>208261</v>
      </c>
      <c r="C49" s="71">
        <v>27908</v>
      </c>
      <c r="D49" s="71">
        <v>26269</v>
      </c>
      <c r="E49" s="71">
        <v>333</v>
      </c>
      <c r="F49" s="71">
        <v>0</v>
      </c>
      <c r="G49" s="71">
        <v>1782</v>
      </c>
      <c r="H49" s="71">
        <v>2120</v>
      </c>
      <c r="I49" s="71">
        <v>5206</v>
      </c>
      <c r="J49" s="73">
        <v>248863</v>
      </c>
    </row>
    <row r="50" spans="1:10">
      <c r="A50" s="70">
        <v>1989</v>
      </c>
      <c r="B50" s="71">
        <v>254206</v>
      </c>
      <c r="C50" s="71">
        <v>40152</v>
      </c>
      <c r="D50" s="71">
        <v>30793</v>
      </c>
      <c r="E50" s="71">
        <v>394</v>
      </c>
      <c r="F50" s="71">
        <v>0</v>
      </c>
      <c r="G50" s="71">
        <v>1726</v>
      </c>
      <c r="H50" s="71">
        <v>1993</v>
      </c>
      <c r="I50" s="71">
        <v>6068</v>
      </c>
      <c r="J50" s="73">
        <v>310828</v>
      </c>
    </row>
    <row r="51" spans="1:10">
      <c r="A51" s="70">
        <v>1990</v>
      </c>
      <c r="B51" s="71">
        <v>312716</v>
      </c>
      <c r="C51" s="71">
        <v>61602</v>
      </c>
      <c r="D51" s="71">
        <v>43860</v>
      </c>
      <c r="E51" s="71">
        <v>441</v>
      </c>
      <c r="F51" s="71">
        <v>0</v>
      </c>
      <c r="G51" s="71">
        <v>2893</v>
      </c>
      <c r="H51" s="71">
        <v>2654</v>
      </c>
      <c r="I51" s="71">
        <v>4947</v>
      </c>
      <c r="J51" s="73">
        <v>413415</v>
      </c>
    </row>
    <row r="52" spans="1:10">
      <c r="A52" s="70">
        <v>1991</v>
      </c>
      <c r="B52" s="71">
        <v>339895</v>
      </c>
      <c r="C52" s="71">
        <v>79266</v>
      </c>
      <c r="D52" s="71">
        <v>51953</v>
      </c>
      <c r="E52" s="71">
        <v>3615</v>
      </c>
      <c r="F52" s="71">
        <v>176</v>
      </c>
      <c r="G52" s="71">
        <v>2828</v>
      </c>
      <c r="H52" s="71">
        <v>2345</v>
      </c>
      <c r="I52" s="71">
        <v>4640</v>
      </c>
      <c r="J52" s="73">
        <v>487645</v>
      </c>
    </row>
    <row r="53" spans="1:10">
      <c r="A53" s="70">
        <v>1992</v>
      </c>
      <c r="B53" s="71">
        <v>353433</v>
      </c>
      <c r="C53" s="71">
        <v>90436</v>
      </c>
      <c r="D53" s="71">
        <v>53280</v>
      </c>
      <c r="E53" s="71">
        <v>6758</v>
      </c>
      <c r="F53" s="71">
        <v>1620</v>
      </c>
      <c r="G53" s="71">
        <v>2904</v>
      </c>
      <c r="H53" s="71">
        <v>1733</v>
      </c>
      <c r="I53" s="71">
        <v>3864</v>
      </c>
      <c r="J53" s="73">
        <v>526270</v>
      </c>
    </row>
    <row r="54" spans="1:10">
      <c r="A54" s="70">
        <v>1993</v>
      </c>
      <c r="B54" s="71">
        <v>399152</v>
      </c>
      <c r="C54" s="71">
        <v>108232</v>
      </c>
      <c r="D54" s="71">
        <v>59869</v>
      </c>
      <c r="E54" s="71">
        <v>10383</v>
      </c>
      <c r="F54" s="71">
        <v>3904</v>
      </c>
      <c r="G54" s="71">
        <v>3497</v>
      </c>
      <c r="H54" s="71">
        <v>2261</v>
      </c>
      <c r="I54" s="71">
        <v>3905</v>
      </c>
      <c r="J54" s="73">
        <v>603589</v>
      </c>
    </row>
    <row r="55" spans="1:10">
      <c r="A55" s="70">
        <v>1994</v>
      </c>
      <c r="B55" s="71">
        <v>455058</v>
      </c>
      <c r="C55" s="71">
        <v>138138</v>
      </c>
      <c r="D55" s="71">
        <v>70419</v>
      </c>
      <c r="E55" s="71">
        <v>13681</v>
      </c>
      <c r="F55" s="71">
        <v>4570</v>
      </c>
      <c r="G55" s="71">
        <v>4481</v>
      </c>
      <c r="H55" s="71">
        <v>2897</v>
      </c>
      <c r="I55" s="71">
        <v>3951</v>
      </c>
      <c r="J55" s="73">
        <v>716331</v>
      </c>
    </row>
    <row r="56" spans="1:10">
      <c r="A56" s="70">
        <v>1995</v>
      </c>
      <c r="B56" s="71">
        <v>515122</v>
      </c>
      <c r="C56" s="71">
        <v>162115</v>
      </c>
      <c r="D56" s="71">
        <v>91795</v>
      </c>
      <c r="E56" s="71">
        <v>15442</v>
      </c>
      <c r="F56" s="71">
        <v>5082</v>
      </c>
      <c r="G56" s="71">
        <v>5149</v>
      </c>
      <c r="H56" s="71">
        <v>3328</v>
      </c>
      <c r="I56" s="71">
        <v>3618</v>
      </c>
      <c r="J56" s="73">
        <v>830459</v>
      </c>
    </row>
    <row r="57" spans="1:10">
      <c r="A57" s="70">
        <v>1996</v>
      </c>
      <c r="B57" s="71">
        <v>573428</v>
      </c>
      <c r="C57" s="71">
        <v>176294</v>
      </c>
      <c r="D57" s="71">
        <v>112306</v>
      </c>
      <c r="E57" s="71">
        <v>20555</v>
      </c>
      <c r="F57" s="71">
        <v>7499</v>
      </c>
      <c r="G57" s="71">
        <v>6638</v>
      </c>
      <c r="H57" s="71">
        <v>4430</v>
      </c>
      <c r="I57" s="71">
        <v>2935</v>
      </c>
      <c r="J57" s="73">
        <v>945188</v>
      </c>
    </row>
    <row r="58" spans="1:10">
      <c r="A58" s="70">
        <v>1997</v>
      </c>
      <c r="B58" s="71">
        <v>551105</v>
      </c>
      <c r="C58" s="71">
        <v>166387</v>
      </c>
      <c r="D58" s="71">
        <v>116291</v>
      </c>
      <c r="E58" s="71">
        <v>21746</v>
      </c>
      <c r="F58" s="71">
        <v>7143</v>
      </c>
      <c r="G58" s="71">
        <v>8620</v>
      </c>
      <c r="H58" s="71">
        <v>5986</v>
      </c>
      <c r="I58" s="71">
        <v>3646</v>
      </c>
      <c r="J58" s="73">
        <v>935439</v>
      </c>
    </row>
    <row r="59" spans="1:10">
      <c r="A59" s="70">
        <v>1998</v>
      </c>
      <c r="B59" s="71">
        <v>489680</v>
      </c>
      <c r="C59" s="71">
        <v>91464</v>
      </c>
      <c r="D59" s="71">
        <v>127817</v>
      </c>
      <c r="E59" s="71">
        <v>16213</v>
      </c>
      <c r="F59" s="71">
        <v>5861</v>
      </c>
      <c r="G59" s="71">
        <v>6648</v>
      </c>
      <c r="H59" s="71">
        <v>6420</v>
      </c>
      <c r="I59" s="71">
        <v>5322</v>
      </c>
      <c r="J59" s="73">
        <v>794498</v>
      </c>
    </row>
    <row r="60" spans="1:10">
      <c r="A60" s="70">
        <v>1999</v>
      </c>
      <c r="B60" s="71">
        <v>489619</v>
      </c>
      <c r="C60" s="71">
        <v>114231</v>
      </c>
      <c r="D60" s="71">
        <v>96375</v>
      </c>
      <c r="E60" s="71">
        <v>28690</v>
      </c>
      <c r="F60" s="71">
        <v>10607</v>
      </c>
      <c r="G60" s="71">
        <v>5671</v>
      </c>
      <c r="H60" s="71">
        <v>4918</v>
      </c>
      <c r="I60" s="71">
        <v>4506</v>
      </c>
      <c r="J60" s="73">
        <v>746107</v>
      </c>
    </row>
    <row r="61" spans="1:10">
      <c r="A61" s="70">
        <v>2000</v>
      </c>
      <c r="B61" s="71">
        <v>506121</v>
      </c>
      <c r="C61" s="71">
        <v>154673</v>
      </c>
      <c r="D61" s="71">
        <v>95411</v>
      </c>
      <c r="E61" s="71">
        <v>38433</v>
      </c>
      <c r="F61" s="71">
        <v>11056</v>
      </c>
      <c r="G61" s="71">
        <v>6887</v>
      </c>
      <c r="H61" s="71">
        <v>5328</v>
      </c>
      <c r="I61" s="71">
        <v>3668</v>
      </c>
      <c r="J61" s="73">
        <v>792645</v>
      </c>
    </row>
    <row r="62" spans="1:10">
      <c r="A62" s="74" t="s">
        <v>110</v>
      </c>
      <c r="B62" s="75">
        <v>535071</v>
      </c>
      <c r="C62" s="75">
        <v>159117</v>
      </c>
      <c r="D62" s="75">
        <v>101764</v>
      </c>
      <c r="E62" s="75">
        <v>39192</v>
      </c>
      <c r="F62" s="75">
        <v>10438</v>
      </c>
      <c r="G62" s="75">
        <v>6579</v>
      </c>
      <c r="H62" s="75">
        <v>4663</v>
      </c>
      <c r="I62" s="75">
        <v>3398</v>
      </c>
      <c r="J62" s="76">
        <v>837770</v>
      </c>
    </row>
  </sheetData>
  <pageMargins left="0.98425196850393704" right="0" top="0.98425196850393704" bottom="0" header="0.59055118110236227" footer="0.51181102362204722"/>
  <pageSetup paperSize="9" firstPageNumber="6" orientation="portrait" useFirstPageNumber="1" r:id="rId1"/>
  <headerFooter alignWithMargins="0">
    <oddHeader>&amp;C&amp;"Arial Narrow,Regular"&amp;7- &amp;P -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showGridLines="0" tabSelected="1" workbookViewId="0">
      <pane xSplit="1" topLeftCell="C1" activePane="topRight" state="frozen"/>
      <selection activeCell="G19" sqref="G19"/>
      <selection pane="topRight" activeCell="B24" sqref="B24:R25"/>
    </sheetView>
  </sheetViews>
  <sheetFormatPr defaultColWidth="7.7109375" defaultRowHeight="15" customHeight="1"/>
  <cols>
    <col min="1" max="1" width="40.7109375" style="78" customWidth="1"/>
    <col min="2" max="18" width="6.7109375" style="78" customWidth="1"/>
    <col min="19" max="19" width="8.7109375" style="78" bestFit="1" customWidth="1"/>
    <col min="20" max="21" width="9.5703125" style="78" bestFit="1" customWidth="1"/>
    <col min="22" max="22" width="9.28515625" style="78" customWidth="1"/>
    <col min="23" max="23" width="9.5703125" style="78" bestFit="1" customWidth="1"/>
    <col min="24" max="25" width="7.7109375" style="78"/>
    <col min="26" max="27" width="9.140625" style="78" customWidth="1"/>
    <col min="28" max="16384" width="7.7109375" style="78"/>
  </cols>
  <sheetData>
    <row r="1" spans="1:29" ht="15" customHeight="1">
      <c r="A1" s="77" t="s">
        <v>76</v>
      </c>
    </row>
    <row r="2" spans="1:29" ht="15" customHeight="1">
      <c r="M2" s="79"/>
      <c r="O2" s="79"/>
      <c r="R2" s="79" t="s">
        <v>77</v>
      </c>
    </row>
    <row r="3" spans="1:29" ht="15" customHeight="1">
      <c r="A3" s="80"/>
      <c r="B3" s="81">
        <v>1993</v>
      </c>
      <c r="C3" s="81">
        <v>1994</v>
      </c>
      <c r="D3" s="81">
        <v>1995</v>
      </c>
      <c r="E3" s="81">
        <v>1996</v>
      </c>
      <c r="F3" s="81">
        <v>1997</v>
      </c>
      <c r="G3" s="81">
        <v>1998</v>
      </c>
      <c r="H3" s="81">
        <v>1999</v>
      </c>
      <c r="I3" s="81">
        <v>2000</v>
      </c>
      <c r="J3" s="81">
        <v>2001</v>
      </c>
      <c r="K3" s="81">
        <v>2002</v>
      </c>
      <c r="L3" s="81">
        <v>2003</v>
      </c>
      <c r="M3" s="82">
        <v>2004</v>
      </c>
      <c r="N3" s="81">
        <v>2005</v>
      </c>
      <c r="O3" s="83" t="s">
        <v>137</v>
      </c>
      <c r="P3" s="83" t="s">
        <v>138</v>
      </c>
      <c r="Q3" s="83" t="s">
        <v>139</v>
      </c>
      <c r="R3" s="83" t="s">
        <v>140</v>
      </c>
    </row>
    <row r="4" spans="1:29" ht="15" customHeight="1">
      <c r="A4" s="84" t="s">
        <v>141</v>
      </c>
      <c r="B4" s="85">
        <v>315982</v>
      </c>
      <c r="C4" s="85">
        <v>354387</v>
      </c>
      <c r="D4" s="85">
        <v>414403</v>
      </c>
      <c r="E4" s="85">
        <v>469516</v>
      </c>
      <c r="F4" s="85">
        <v>476705</v>
      </c>
      <c r="G4" s="85">
        <v>511691</v>
      </c>
      <c r="H4" s="85">
        <v>533041</v>
      </c>
      <c r="I4" s="85">
        <v>557807</v>
      </c>
      <c r="J4" s="85">
        <v>581117</v>
      </c>
      <c r="K4" s="85">
        <v>603891</v>
      </c>
      <c r="L4" s="85">
        <v>636002</v>
      </c>
      <c r="M4" s="85">
        <v>720595</v>
      </c>
      <c r="N4" s="85">
        <v>843649</v>
      </c>
      <c r="O4" s="85">
        <v>925987</v>
      </c>
      <c r="P4" s="85">
        <v>1039270</v>
      </c>
      <c r="Q4" s="85">
        <v>1120842</v>
      </c>
      <c r="R4" s="85">
        <v>1213928</v>
      </c>
    </row>
    <row r="5" spans="1:29" ht="15" customHeight="1">
      <c r="A5" s="84" t="s">
        <v>142</v>
      </c>
      <c r="B5" s="85">
        <v>3400</v>
      </c>
      <c r="C5" s="85">
        <v>5007</v>
      </c>
      <c r="D5" s="85">
        <v>6225</v>
      </c>
      <c r="E5" s="85">
        <v>9908</v>
      </c>
      <c r="F5" s="85">
        <v>14763</v>
      </c>
      <c r="G5" s="85">
        <v>12464</v>
      </c>
      <c r="H5" s="85">
        <v>12991</v>
      </c>
      <c r="I5" s="85">
        <v>16299</v>
      </c>
      <c r="J5" s="85">
        <v>15975</v>
      </c>
      <c r="K5" s="85">
        <v>16628</v>
      </c>
      <c r="L5" s="85">
        <v>19095</v>
      </c>
      <c r="M5" s="85">
        <v>20356</v>
      </c>
      <c r="N5" s="85">
        <v>24788</v>
      </c>
      <c r="O5" s="85">
        <v>31318</v>
      </c>
      <c r="P5" s="85">
        <v>33341</v>
      </c>
      <c r="Q5" s="85">
        <v>36034</v>
      </c>
      <c r="R5" s="85">
        <v>43694</v>
      </c>
    </row>
    <row r="6" spans="1:29" ht="15" customHeight="1">
      <c r="A6" s="84" t="s">
        <v>80</v>
      </c>
      <c r="B6" s="85">
        <v>18491</v>
      </c>
      <c r="C6" s="85">
        <v>18015</v>
      </c>
      <c r="D6" s="85">
        <v>16301</v>
      </c>
      <c r="E6" s="85">
        <v>12252</v>
      </c>
      <c r="F6" s="85">
        <v>10407</v>
      </c>
      <c r="G6" s="85">
        <v>13473</v>
      </c>
      <c r="H6" s="85">
        <v>17678</v>
      </c>
      <c r="I6" s="85">
        <v>23466</v>
      </c>
      <c r="J6" s="85">
        <v>25176</v>
      </c>
      <c r="K6" s="85">
        <v>27057</v>
      </c>
      <c r="L6" s="85">
        <v>38906</v>
      </c>
      <c r="M6" s="85">
        <v>77428</v>
      </c>
      <c r="N6" s="85">
        <v>89898</v>
      </c>
      <c r="O6" s="85">
        <v>40377</v>
      </c>
      <c r="P6" s="85">
        <v>46030</v>
      </c>
      <c r="Q6" s="85">
        <v>58377</v>
      </c>
      <c r="R6" s="85">
        <v>56600</v>
      </c>
    </row>
    <row r="7" spans="1:29" ht="15" customHeight="1">
      <c r="A7" s="84" t="s">
        <v>143</v>
      </c>
      <c r="B7" s="85">
        <v>9880</v>
      </c>
      <c r="C7" s="85">
        <v>8881</v>
      </c>
      <c r="D7" s="85">
        <v>14451</v>
      </c>
      <c r="E7" s="85">
        <v>21297</v>
      </c>
      <c r="F7" s="85">
        <v>22044</v>
      </c>
      <c r="G7" s="85">
        <v>26493</v>
      </c>
      <c r="H7" s="85">
        <v>34104</v>
      </c>
      <c r="I7" s="85">
        <v>36715</v>
      </c>
      <c r="J7" s="85">
        <v>44303</v>
      </c>
      <c r="K7" s="85">
        <v>51712</v>
      </c>
      <c r="L7" s="85">
        <v>70149</v>
      </c>
      <c r="M7" s="85">
        <v>72429</v>
      </c>
      <c r="N7" s="85">
        <v>86604</v>
      </c>
      <c r="O7" s="85">
        <v>92645</v>
      </c>
      <c r="P7" s="85">
        <v>125535</v>
      </c>
      <c r="Q7" s="85">
        <v>144507</v>
      </c>
      <c r="R7" s="85">
        <v>227786</v>
      </c>
    </row>
    <row r="8" spans="1:29" ht="15" customHeight="1">
      <c r="A8" s="86" t="s">
        <v>144</v>
      </c>
      <c r="B8" s="85">
        <v>590</v>
      </c>
      <c r="C8" s="85">
        <v>703</v>
      </c>
      <c r="D8" s="85">
        <v>431</v>
      </c>
      <c r="E8" s="85">
        <v>811</v>
      </c>
      <c r="F8" s="85">
        <v>697</v>
      </c>
      <c r="G8" s="85">
        <v>656</v>
      </c>
      <c r="H8" s="85">
        <v>1170</v>
      </c>
      <c r="I8" s="85">
        <v>1075</v>
      </c>
      <c r="J8" s="85">
        <v>786</v>
      </c>
      <c r="K8" s="85">
        <v>727</v>
      </c>
      <c r="L8" s="85">
        <v>762</v>
      </c>
      <c r="M8" s="85">
        <v>1429</v>
      </c>
      <c r="N8" s="85">
        <v>1478</v>
      </c>
      <c r="O8" s="85">
        <v>1186</v>
      </c>
      <c r="P8" s="85">
        <v>1808</v>
      </c>
      <c r="Q8" s="85">
        <v>1335</v>
      </c>
      <c r="R8" s="85">
        <v>1366</v>
      </c>
    </row>
    <row r="9" spans="1:29" ht="15" customHeight="1">
      <c r="A9" s="84" t="s">
        <v>82</v>
      </c>
      <c r="B9" s="85">
        <v>255246</v>
      </c>
      <c r="C9" s="85">
        <v>329338</v>
      </c>
      <c r="D9" s="85">
        <v>378648</v>
      </c>
      <c r="E9" s="85">
        <v>431404</v>
      </c>
      <c r="F9" s="85">
        <v>410823</v>
      </c>
      <c r="G9" s="85">
        <v>229721</v>
      </c>
      <c r="H9" s="85">
        <v>139793</v>
      </c>
      <c r="I9" s="85">
        <v>140300</v>
      </c>
      <c r="J9" s="85">
        <v>154157</v>
      </c>
      <c r="K9" s="85">
        <v>220053</v>
      </c>
      <c r="L9" s="85">
        <v>314154</v>
      </c>
      <c r="M9" s="85">
        <v>327452</v>
      </c>
      <c r="N9" s="85">
        <v>371179</v>
      </c>
      <c r="O9" s="85">
        <v>475859</v>
      </c>
      <c r="P9" s="85">
        <v>367616</v>
      </c>
      <c r="Q9" s="85">
        <v>276815</v>
      </c>
      <c r="R9" s="85">
        <v>87044</v>
      </c>
    </row>
    <row r="10" spans="1:29" s="89" customFormat="1" ht="15" customHeight="1">
      <c r="A10" s="87" t="s">
        <v>145</v>
      </c>
      <c r="B10" s="88">
        <v>603589</v>
      </c>
      <c r="C10" s="88">
        <v>716331</v>
      </c>
      <c r="D10" s="88">
        <v>830459</v>
      </c>
      <c r="E10" s="88">
        <v>945188</v>
      </c>
      <c r="F10" s="88">
        <v>935439</v>
      </c>
      <c r="G10" s="88">
        <v>794498</v>
      </c>
      <c r="H10" s="88">
        <v>738777</v>
      </c>
      <c r="I10" s="88">
        <v>775662</v>
      </c>
      <c r="J10" s="88">
        <v>821514</v>
      </c>
      <c r="K10" s="88">
        <v>920068</v>
      </c>
      <c r="L10" s="88">
        <v>1079068</v>
      </c>
      <c r="M10" s="88">
        <v>1219689</v>
      </c>
      <c r="N10" s="88">
        <v>1417596</v>
      </c>
      <c r="O10" s="88">
        <v>1567372</v>
      </c>
      <c r="P10" s="88">
        <v>1613600</v>
      </c>
      <c r="Q10" s="88">
        <v>1637910</v>
      </c>
      <c r="R10" s="88">
        <v>1630418</v>
      </c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s="89" customFormat="1" ht="15" customHeight="1">
      <c r="A11" s="87" t="s">
        <v>146</v>
      </c>
      <c r="B11" s="88"/>
      <c r="C11" s="88"/>
      <c r="D11" s="88"/>
      <c r="E11" s="88"/>
      <c r="F11" s="88"/>
      <c r="G11" s="88"/>
      <c r="H11" s="88"/>
      <c r="I11" s="88"/>
      <c r="J11" s="88">
        <f>+J10-J9</f>
        <v>667357</v>
      </c>
      <c r="K11" s="88">
        <f t="shared" ref="K11:R11" si="0">+K10-K9</f>
        <v>700015</v>
      </c>
      <c r="L11" s="88">
        <f t="shared" si="0"/>
        <v>764914</v>
      </c>
      <c r="M11" s="88">
        <f t="shared" si="0"/>
        <v>892237</v>
      </c>
      <c r="N11" s="88">
        <f t="shared" si="0"/>
        <v>1046417</v>
      </c>
      <c r="O11" s="88">
        <f t="shared" si="0"/>
        <v>1091513</v>
      </c>
      <c r="P11" s="88">
        <f t="shared" si="0"/>
        <v>1245984</v>
      </c>
      <c r="Q11" s="88">
        <f t="shared" si="0"/>
        <v>1361095</v>
      </c>
      <c r="R11" s="88">
        <f t="shared" si="0"/>
        <v>1543374</v>
      </c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ht="15" customHeight="1">
      <c r="A12" s="84" t="s">
        <v>147</v>
      </c>
      <c r="B12" s="85">
        <v>45389</v>
      </c>
      <c r="C12" s="85">
        <v>52942</v>
      </c>
      <c r="D12" s="85">
        <v>53216</v>
      </c>
      <c r="E12" s="85">
        <v>65530</v>
      </c>
      <c r="F12" s="85">
        <v>81660</v>
      </c>
      <c r="G12" s="85">
        <v>75771</v>
      </c>
      <c r="H12" s="85">
        <v>61300</v>
      </c>
      <c r="I12" s="85">
        <v>48122</v>
      </c>
      <c r="J12" s="85">
        <v>57285</v>
      </c>
      <c r="K12" s="85">
        <v>60747</v>
      </c>
      <c r="L12" s="85">
        <v>68419</v>
      </c>
      <c r="M12" s="85">
        <v>62675</v>
      </c>
      <c r="N12" s="85">
        <v>87574</v>
      </c>
      <c r="O12" s="85">
        <v>106292</v>
      </c>
      <c r="P12" s="85">
        <v>92264</v>
      </c>
      <c r="Q12" s="85">
        <v>77690</v>
      </c>
      <c r="R12" s="85">
        <v>90674</v>
      </c>
    </row>
    <row r="13" spans="1:29" ht="15" customHeight="1">
      <c r="A13" s="86" t="s">
        <v>148</v>
      </c>
      <c r="B13" s="85">
        <v>25195</v>
      </c>
      <c r="C13" s="85">
        <v>20666</v>
      </c>
      <c r="D13" s="85">
        <v>14244</v>
      </c>
      <c r="E13" s="85">
        <v>9429</v>
      </c>
      <c r="F13" s="85">
        <v>12859</v>
      </c>
      <c r="G13" s="85">
        <v>18976</v>
      </c>
      <c r="H13" s="85">
        <v>48624</v>
      </c>
      <c r="I13" s="85">
        <v>55643</v>
      </c>
      <c r="J13" s="85">
        <v>60234</v>
      </c>
      <c r="K13" s="85">
        <v>74734</v>
      </c>
      <c r="L13" s="85">
        <v>88537</v>
      </c>
      <c r="M13" s="85">
        <v>82970</v>
      </c>
      <c r="N13" s="85">
        <v>91237</v>
      </c>
      <c r="O13" s="85">
        <v>98254</v>
      </c>
      <c r="P13" s="85">
        <v>103796</v>
      </c>
      <c r="Q13" s="85">
        <v>116193</v>
      </c>
      <c r="R13" s="85">
        <v>117244</v>
      </c>
    </row>
    <row r="14" spans="1:29" ht="15" customHeight="1">
      <c r="A14" s="84" t="s">
        <v>149</v>
      </c>
      <c r="B14" s="85">
        <v>399152</v>
      </c>
      <c r="C14" s="85">
        <v>455058</v>
      </c>
      <c r="D14" s="85">
        <v>515122</v>
      </c>
      <c r="E14" s="85">
        <v>573428</v>
      </c>
      <c r="F14" s="85">
        <v>551105</v>
      </c>
      <c r="G14" s="85">
        <v>489680</v>
      </c>
      <c r="H14" s="85">
        <v>489619</v>
      </c>
      <c r="I14" s="85">
        <v>505778</v>
      </c>
      <c r="J14" s="85">
        <v>537994</v>
      </c>
      <c r="K14" s="85">
        <v>614613</v>
      </c>
      <c r="L14" s="85">
        <v>714187</v>
      </c>
      <c r="M14" s="85">
        <v>777210</v>
      </c>
      <c r="N14" s="85">
        <v>857811</v>
      </c>
      <c r="O14" s="85">
        <v>927927</v>
      </c>
      <c r="P14" s="85">
        <v>938971</v>
      </c>
      <c r="Q14" s="85">
        <v>916428</v>
      </c>
      <c r="R14" s="85">
        <v>966907</v>
      </c>
    </row>
    <row r="15" spans="1:29" ht="15" customHeight="1">
      <c r="A15" s="84" t="s">
        <v>150</v>
      </c>
      <c r="B15" s="85">
        <v>108232</v>
      </c>
      <c r="C15" s="85">
        <v>138138</v>
      </c>
      <c r="D15" s="85">
        <v>162115</v>
      </c>
      <c r="E15" s="85">
        <v>176294</v>
      </c>
      <c r="F15" s="85">
        <v>166387</v>
      </c>
      <c r="G15" s="85">
        <v>91464</v>
      </c>
      <c r="H15" s="85">
        <v>114231</v>
      </c>
      <c r="I15" s="85">
        <v>154673</v>
      </c>
      <c r="J15" s="85">
        <v>159117</v>
      </c>
      <c r="K15" s="85">
        <v>183756</v>
      </c>
      <c r="L15" s="85">
        <v>233304</v>
      </c>
      <c r="M15" s="85">
        <v>285049</v>
      </c>
      <c r="N15" s="85">
        <v>369307</v>
      </c>
      <c r="O15" s="85">
        <v>414031</v>
      </c>
      <c r="P15" s="85">
        <v>442728</v>
      </c>
      <c r="Q15" s="85">
        <v>513048</v>
      </c>
      <c r="R15" s="85">
        <v>457219</v>
      </c>
    </row>
    <row r="16" spans="1:29" ht="15" customHeight="1">
      <c r="A16" s="84" t="s">
        <v>151</v>
      </c>
      <c r="B16" s="85">
        <v>59869</v>
      </c>
      <c r="C16" s="85">
        <v>70419</v>
      </c>
      <c r="D16" s="85">
        <v>91795</v>
      </c>
      <c r="E16" s="85">
        <v>112306</v>
      </c>
      <c r="F16" s="85">
        <v>116291</v>
      </c>
      <c r="G16" s="85">
        <v>127817</v>
      </c>
      <c r="H16" s="85">
        <v>96375</v>
      </c>
      <c r="I16" s="85">
        <v>95711</v>
      </c>
      <c r="J16" s="85">
        <v>102050</v>
      </c>
      <c r="K16" s="85">
        <v>110319</v>
      </c>
      <c r="L16" s="85">
        <v>123163</v>
      </c>
      <c r="M16" s="85">
        <v>136545</v>
      </c>
      <c r="N16" s="85">
        <v>148815</v>
      </c>
      <c r="O16" s="85">
        <v>168921</v>
      </c>
      <c r="P16" s="85">
        <v>190391</v>
      </c>
      <c r="Q16" s="85">
        <v>195273</v>
      </c>
      <c r="R16" s="85">
        <v>188362</v>
      </c>
    </row>
    <row r="17" spans="1:29" ht="15" customHeight="1">
      <c r="A17" s="84" t="s">
        <v>152</v>
      </c>
      <c r="B17" s="85">
        <v>10383</v>
      </c>
      <c r="C17" s="85">
        <v>13681</v>
      </c>
      <c r="D17" s="85">
        <v>15442</v>
      </c>
      <c r="E17" s="85">
        <v>20555</v>
      </c>
      <c r="F17" s="85">
        <v>21746</v>
      </c>
      <c r="G17" s="85">
        <v>16213</v>
      </c>
      <c r="H17" s="85">
        <v>17127</v>
      </c>
      <c r="I17" s="85">
        <v>18049</v>
      </c>
      <c r="J17" s="85">
        <v>17290</v>
      </c>
      <c r="K17" s="85">
        <v>17968</v>
      </c>
      <c r="L17" s="85">
        <v>19625</v>
      </c>
      <c r="M17" s="85">
        <v>37931</v>
      </c>
      <c r="N17" s="85">
        <v>42386</v>
      </c>
      <c r="O17" s="85">
        <v>45106</v>
      </c>
      <c r="P17" s="85">
        <v>49706</v>
      </c>
      <c r="Q17" s="85">
        <v>51674</v>
      </c>
      <c r="R17" s="85">
        <v>41767</v>
      </c>
    </row>
    <row r="18" spans="1:29" ht="15" customHeight="1">
      <c r="A18" s="84" t="s">
        <v>153</v>
      </c>
      <c r="B18" s="85">
        <v>3904</v>
      </c>
      <c r="C18" s="85">
        <v>4570</v>
      </c>
      <c r="D18" s="85">
        <v>5082</v>
      </c>
      <c r="E18" s="85">
        <v>7499</v>
      </c>
      <c r="F18" s="85">
        <v>7143</v>
      </c>
      <c r="G18" s="85">
        <v>5861</v>
      </c>
      <c r="H18" s="85">
        <v>6754</v>
      </c>
      <c r="I18" s="85">
        <v>6980</v>
      </c>
      <c r="J18" s="85">
        <v>6057</v>
      </c>
      <c r="K18" s="85">
        <v>5435</v>
      </c>
      <c r="L18" s="85">
        <v>5810</v>
      </c>
      <c r="M18" s="85">
        <v>10730</v>
      </c>
      <c r="N18" s="85">
        <v>12622</v>
      </c>
      <c r="O18" s="85">
        <v>12575</v>
      </c>
      <c r="P18" s="85">
        <v>14816</v>
      </c>
      <c r="Q18" s="85">
        <v>14559</v>
      </c>
      <c r="R18" s="85">
        <v>12257</v>
      </c>
    </row>
    <row r="19" spans="1:29" ht="15" customHeight="1">
      <c r="A19" s="84" t="s">
        <v>154</v>
      </c>
      <c r="B19" s="85">
        <v>3497</v>
      </c>
      <c r="C19" s="85">
        <v>4481</v>
      </c>
      <c r="D19" s="85">
        <v>5149</v>
      </c>
      <c r="E19" s="85">
        <v>6638</v>
      </c>
      <c r="F19" s="85">
        <v>8620</v>
      </c>
      <c r="G19" s="85">
        <v>6648</v>
      </c>
      <c r="H19" s="85">
        <v>6079</v>
      </c>
      <c r="I19" s="85">
        <v>6955</v>
      </c>
      <c r="J19" s="85">
        <v>6443</v>
      </c>
      <c r="K19" s="85">
        <v>5874</v>
      </c>
      <c r="L19" s="85">
        <v>5512</v>
      </c>
      <c r="M19" s="85">
        <v>5344</v>
      </c>
      <c r="N19" s="85">
        <v>5059</v>
      </c>
      <c r="O19" s="85">
        <v>4328</v>
      </c>
      <c r="P19" s="85">
        <v>5162</v>
      </c>
      <c r="Q19" s="85">
        <v>6284</v>
      </c>
      <c r="R19" s="85">
        <v>6599</v>
      </c>
    </row>
    <row r="20" spans="1:29" ht="15" customHeight="1">
      <c r="A20" s="84" t="s">
        <v>155</v>
      </c>
      <c r="B20" s="85">
        <v>2261</v>
      </c>
      <c r="C20" s="85">
        <v>2897</v>
      </c>
      <c r="D20" s="85">
        <v>3328</v>
      </c>
      <c r="E20" s="85">
        <v>4430</v>
      </c>
      <c r="F20" s="85">
        <v>5986</v>
      </c>
      <c r="G20" s="85">
        <v>6420</v>
      </c>
      <c r="H20" s="85">
        <v>4918</v>
      </c>
      <c r="I20" s="85">
        <v>5329</v>
      </c>
      <c r="J20" s="85">
        <v>4222</v>
      </c>
      <c r="K20" s="85">
        <v>4068</v>
      </c>
      <c r="L20" s="85">
        <v>3906</v>
      </c>
      <c r="M20" s="85">
        <v>3761</v>
      </c>
      <c r="N20" s="85">
        <v>4177</v>
      </c>
      <c r="O20" s="85">
        <v>3945</v>
      </c>
      <c r="P20" s="85">
        <v>4816</v>
      </c>
      <c r="Q20" s="85">
        <v>5804</v>
      </c>
      <c r="R20" s="85">
        <v>6195</v>
      </c>
    </row>
    <row r="21" spans="1:29" ht="15" customHeight="1">
      <c r="A21" s="86" t="s">
        <v>156</v>
      </c>
      <c r="B21" s="85">
        <v>3905</v>
      </c>
      <c r="C21" s="85">
        <v>3951</v>
      </c>
      <c r="D21" s="85">
        <v>3618</v>
      </c>
      <c r="E21" s="85">
        <v>2935</v>
      </c>
      <c r="F21" s="85">
        <v>3646</v>
      </c>
      <c r="G21" s="85">
        <v>5322</v>
      </c>
      <c r="H21" s="85">
        <v>4506</v>
      </c>
      <c r="I21" s="85">
        <v>3668</v>
      </c>
      <c r="J21" s="85">
        <v>3404</v>
      </c>
      <c r="K21" s="85">
        <v>2892</v>
      </c>
      <c r="L21" s="85">
        <v>5299</v>
      </c>
      <c r="M21" s="85">
        <v>4874</v>
      </c>
      <c r="N21" s="85">
        <v>6326</v>
      </c>
      <c r="O21" s="85">
        <v>7651</v>
      </c>
      <c r="P21" s="85">
        <v>8174</v>
      </c>
      <c r="Q21" s="85">
        <v>2461</v>
      </c>
      <c r="R21" s="85">
        <v>2196</v>
      </c>
    </row>
    <row r="22" spans="1:29" s="89" customFormat="1" ht="15" customHeight="1">
      <c r="A22" s="90" t="s">
        <v>157</v>
      </c>
      <c r="B22" s="91">
        <v>603589</v>
      </c>
      <c r="C22" s="91">
        <v>716331</v>
      </c>
      <c r="D22" s="91">
        <v>830459</v>
      </c>
      <c r="E22" s="91">
        <v>945188</v>
      </c>
      <c r="F22" s="91">
        <v>935439</v>
      </c>
      <c r="G22" s="91">
        <v>794498</v>
      </c>
      <c r="H22" s="91">
        <v>738777</v>
      </c>
      <c r="I22" s="91">
        <v>775662</v>
      </c>
      <c r="J22" s="91">
        <v>821514</v>
      </c>
      <c r="K22" s="91">
        <v>920068</v>
      </c>
      <c r="L22" s="91">
        <v>1079068</v>
      </c>
      <c r="M22" s="91">
        <v>1219689</v>
      </c>
      <c r="N22" s="91">
        <v>1417596</v>
      </c>
      <c r="O22" s="91">
        <v>1567372</v>
      </c>
      <c r="P22" s="91">
        <v>1613600</v>
      </c>
      <c r="Q22" s="91">
        <v>1637910</v>
      </c>
      <c r="R22" s="91">
        <v>1630418</v>
      </c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4" spans="1:29" ht="15" customHeight="1">
      <c r="B24" s="78">
        <f>+B10-B9</f>
        <v>348343</v>
      </c>
      <c r="C24" s="78">
        <f t="shared" ref="C24:R24" si="1">+C10-C9</f>
        <v>386993</v>
      </c>
      <c r="D24" s="78">
        <f t="shared" si="1"/>
        <v>451811</v>
      </c>
      <c r="E24" s="78">
        <f t="shared" si="1"/>
        <v>513784</v>
      </c>
      <c r="F24" s="78">
        <f t="shared" si="1"/>
        <v>524616</v>
      </c>
      <c r="G24" s="78">
        <f t="shared" si="1"/>
        <v>564777</v>
      </c>
      <c r="H24" s="78">
        <f t="shared" si="1"/>
        <v>598984</v>
      </c>
      <c r="I24" s="78">
        <f t="shared" si="1"/>
        <v>635362</v>
      </c>
      <c r="J24" s="78">
        <f t="shared" si="1"/>
        <v>667357</v>
      </c>
      <c r="K24" s="78">
        <f t="shared" si="1"/>
        <v>700015</v>
      </c>
      <c r="L24" s="78">
        <f t="shared" si="1"/>
        <v>764914</v>
      </c>
      <c r="M24" s="78">
        <f t="shared" si="1"/>
        <v>892237</v>
      </c>
      <c r="N24" s="78">
        <f t="shared" si="1"/>
        <v>1046417</v>
      </c>
      <c r="O24" s="78">
        <f t="shared" si="1"/>
        <v>1091513</v>
      </c>
      <c r="P24" s="78">
        <f t="shared" si="1"/>
        <v>1245984</v>
      </c>
      <c r="Q24" s="78">
        <f t="shared" si="1"/>
        <v>1361095</v>
      </c>
      <c r="R24" s="78">
        <f t="shared" si="1"/>
        <v>1543374</v>
      </c>
    </row>
    <row r="25" spans="1:29" ht="15" customHeight="1">
      <c r="B25" s="78">
        <f>+B24-B5</f>
        <v>344943</v>
      </c>
      <c r="C25" s="78">
        <f t="shared" ref="C25:R25" si="2">+C24-C5</f>
        <v>381986</v>
      </c>
      <c r="D25" s="78">
        <f t="shared" si="2"/>
        <v>445586</v>
      </c>
      <c r="E25" s="78">
        <f t="shared" si="2"/>
        <v>503876</v>
      </c>
      <c r="F25" s="78">
        <f t="shared" si="2"/>
        <v>509853</v>
      </c>
      <c r="G25" s="78">
        <f t="shared" si="2"/>
        <v>552313</v>
      </c>
      <c r="H25" s="78">
        <f t="shared" si="2"/>
        <v>585993</v>
      </c>
      <c r="I25" s="78">
        <f t="shared" si="2"/>
        <v>619063</v>
      </c>
      <c r="J25" s="78">
        <f t="shared" si="2"/>
        <v>651382</v>
      </c>
      <c r="K25" s="78">
        <f t="shared" si="2"/>
        <v>683387</v>
      </c>
      <c r="L25" s="78">
        <f t="shared" si="2"/>
        <v>745819</v>
      </c>
      <c r="M25" s="78">
        <f t="shared" si="2"/>
        <v>871881</v>
      </c>
      <c r="N25" s="78">
        <f t="shared" si="2"/>
        <v>1021629</v>
      </c>
      <c r="O25" s="78">
        <f t="shared" si="2"/>
        <v>1060195</v>
      </c>
      <c r="P25" s="78">
        <f t="shared" si="2"/>
        <v>1212643</v>
      </c>
      <c r="Q25" s="78">
        <f t="shared" si="2"/>
        <v>1325061</v>
      </c>
      <c r="R25" s="78">
        <f t="shared" si="2"/>
        <v>1499680</v>
      </c>
    </row>
    <row r="28" spans="1:29" ht="15" customHeight="1">
      <c r="A28" s="92" t="s">
        <v>158</v>
      </c>
    </row>
    <row r="29" spans="1:29" ht="15" customHeight="1">
      <c r="M29" s="79"/>
      <c r="O29" s="79"/>
      <c r="R29" s="79" t="s">
        <v>77</v>
      </c>
    </row>
    <row r="30" spans="1:29" ht="15" customHeight="1">
      <c r="A30" s="80"/>
      <c r="B30" s="81">
        <v>1993</v>
      </c>
      <c r="C30" s="81">
        <v>1994</v>
      </c>
      <c r="D30" s="81">
        <v>1995</v>
      </c>
      <c r="E30" s="81">
        <v>1996</v>
      </c>
      <c r="F30" s="81">
        <v>1997</v>
      </c>
      <c r="G30" s="81">
        <v>1998</v>
      </c>
      <c r="H30" s="81">
        <v>1999</v>
      </c>
      <c r="I30" s="81">
        <v>2000</v>
      </c>
      <c r="J30" s="81">
        <v>2001</v>
      </c>
      <c r="K30" s="81">
        <v>2002</v>
      </c>
      <c r="L30" s="81">
        <v>2003</v>
      </c>
      <c r="M30" s="82">
        <v>2004</v>
      </c>
      <c r="N30" s="81">
        <v>2005</v>
      </c>
      <c r="O30" s="83" t="s">
        <v>137</v>
      </c>
      <c r="P30" s="83" t="s">
        <v>138</v>
      </c>
      <c r="Q30" s="83" t="s">
        <v>139</v>
      </c>
      <c r="R30" s="83" t="s">
        <v>140</v>
      </c>
    </row>
    <row r="31" spans="1:29" ht="15" customHeight="1">
      <c r="A31" s="84" t="s">
        <v>159</v>
      </c>
      <c r="B31" s="85">
        <v>1201505</v>
      </c>
      <c r="C31" s="85">
        <v>1410786</v>
      </c>
      <c r="D31" s="85">
        <v>1751674</v>
      </c>
      <c r="E31" s="85">
        <v>1809910</v>
      </c>
      <c r="F31" s="85">
        <v>2272115</v>
      </c>
      <c r="G31" s="85">
        <v>2723953</v>
      </c>
      <c r="H31" s="85">
        <v>2703308</v>
      </c>
      <c r="I31" s="85">
        <v>3287284</v>
      </c>
      <c r="J31" s="85">
        <v>3380750</v>
      </c>
      <c r="K31" s="85">
        <v>3499004</v>
      </c>
      <c r="L31" s="85">
        <v>3886566</v>
      </c>
      <c r="M31" s="85">
        <v>4587868</v>
      </c>
      <c r="N31" s="85">
        <v>5218079</v>
      </c>
      <c r="O31" s="85">
        <v>5777554</v>
      </c>
      <c r="P31" s="85">
        <v>6259581</v>
      </c>
      <c r="Q31" s="85">
        <v>6941526</v>
      </c>
      <c r="R31" s="85">
        <v>6180052</v>
      </c>
      <c r="T31" s="93"/>
      <c r="U31" s="93"/>
      <c r="X31" s="94"/>
      <c r="Y31" s="94"/>
      <c r="Z31" s="94"/>
      <c r="AA31" s="94"/>
    </row>
    <row r="32" spans="1:29" ht="15" customHeight="1">
      <c r="A32" s="86" t="s">
        <v>160</v>
      </c>
      <c r="B32" s="85">
        <v>-45929</v>
      </c>
      <c r="C32" s="85">
        <v>-55791</v>
      </c>
      <c r="D32" s="85">
        <v>-68202</v>
      </c>
      <c r="E32" s="85">
        <v>-102084</v>
      </c>
      <c r="F32" s="85">
        <v>-123375</v>
      </c>
      <c r="G32" s="85">
        <v>-160044</v>
      </c>
      <c r="H32" s="85">
        <v>-126436</v>
      </c>
      <c r="I32" s="85">
        <v>-76874</v>
      </c>
      <c r="J32" s="85">
        <v>-133539</v>
      </c>
      <c r="K32" s="85">
        <v>-188437</v>
      </c>
      <c r="L32" s="85">
        <v>-242933</v>
      </c>
      <c r="M32" s="85">
        <v>-291032</v>
      </c>
      <c r="N32" s="85">
        <v>-344014</v>
      </c>
      <c r="O32" s="85">
        <v>-316810</v>
      </c>
      <c r="P32" s="85">
        <v>-311204</v>
      </c>
      <c r="Q32" s="85">
        <v>-323601</v>
      </c>
      <c r="R32" s="85">
        <v>-352513</v>
      </c>
      <c r="T32" s="93"/>
      <c r="U32" s="93"/>
      <c r="X32" s="94"/>
      <c r="Y32" s="94"/>
      <c r="Z32" s="94"/>
      <c r="AA32" s="94"/>
    </row>
    <row r="33" spans="1:27" ht="15" customHeight="1">
      <c r="A33" s="86" t="s">
        <v>156</v>
      </c>
      <c r="B33" s="85">
        <v>33513</v>
      </c>
      <c r="C33" s="85">
        <v>49898</v>
      </c>
      <c r="D33" s="85">
        <v>31819</v>
      </c>
      <c r="E33" s="85">
        <v>43235</v>
      </c>
      <c r="F33" s="85">
        <v>45871</v>
      </c>
      <c r="G33" s="85">
        <v>37752</v>
      </c>
      <c r="H33" s="85">
        <v>33042</v>
      </c>
      <c r="I33" s="85">
        <v>38389</v>
      </c>
      <c r="J33" s="85">
        <v>42524</v>
      </c>
      <c r="K33" s="85">
        <v>42544</v>
      </c>
      <c r="L33" s="85">
        <v>54873</v>
      </c>
      <c r="M33" s="85">
        <v>99967</v>
      </c>
      <c r="N33" s="85">
        <v>134895</v>
      </c>
      <c r="O33" s="85">
        <v>142589</v>
      </c>
      <c r="P33" s="85">
        <v>151595</v>
      </c>
      <c r="Q33" s="85">
        <v>176857</v>
      </c>
      <c r="R33" s="85">
        <v>170215</v>
      </c>
      <c r="T33" s="93"/>
      <c r="U33" s="93"/>
      <c r="X33" s="94"/>
      <c r="Y33" s="94"/>
      <c r="Z33" s="94"/>
      <c r="AA33" s="94"/>
    </row>
    <row r="34" spans="1:27" s="89" customFormat="1" ht="15" customHeight="1">
      <c r="A34" s="87" t="s">
        <v>161</v>
      </c>
      <c r="B34" s="88">
        <v>1189089</v>
      </c>
      <c r="C34" s="88">
        <v>1404893</v>
      </c>
      <c r="D34" s="88">
        <v>1715291</v>
      </c>
      <c r="E34" s="88">
        <v>1751061</v>
      </c>
      <c r="F34" s="88">
        <v>2194611</v>
      </c>
      <c r="G34" s="88">
        <v>2601661</v>
      </c>
      <c r="H34" s="88">
        <v>2609914</v>
      </c>
      <c r="I34" s="88">
        <v>3248799</v>
      </c>
      <c r="J34" s="88">
        <v>3289735</v>
      </c>
      <c r="K34" s="88">
        <v>3353111</v>
      </c>
      <c r="L34" s="88">
        <v>3698506</v>
      </c>
      <c r="M34" s="88">
        <v>4396803</v>
      </c>
      <c r="N34" s="88">
        <v>5008960</v>
      </c>
      <c r="O34" s="88">
        <v>5603333</v>
      </c>
      <c r="P34" s="88">
        <v>6099972</v>
      </c>
      <c r="Q34" s="88">
        <v>6794782</v>
      </c>
      <c r="R34" s="88">
        <v>5997754</v>
      </c>
      <c r="T34" s="93"/>
      <c r="U34" s="93"/>
      <c r="V34" s="78"/>
      <c r="W34" s="78"/>
      <c r="X34" s="94"/>
      <c r="Y34" s="94"/>
      <c r="Z34" s="94"/>
      <c r="AA34" s="94"/>
    </row>
    <row r="35" spans="1:27" ht="15" customHeight="1">
      <c r="A35" s="84" t="s">
        <v>162</v>
      </c>
      <c r="B35" s="85">
        <v>1335681</v>
      </c>
      <c r="C35" s="85">
        <v>1586561</v>
      </c>
      <c r="D35" s="85">
        <v>2033894</v>
      </c>
      <c r="E35" s="85">
        <v>2099234</v>
      </c>
      <c r="F35" s="85">
        <v>2205119</v>
      </c>
      <c r="G35" s="85">
        <v>1988907</v>
      </c>
      <c r="H35" s="85">
        <v>2120348</v>
      </c>
      <c r="I35" s="85">
        <v>2862305</v>
      </c>
      <c r="J35" s="85">
        <v>3047574</v>
      </c>
      <c r="K35" s="85">
        <v>3134265</v>
      </c>
      <c r="L35" s="85">
        <v>3485272</v>
      </c>
      <c r="M35" s="85">
        <v>4272713</v>
      </c>
      <c r="N35" s="85">
        <v>5297474</v>
      </c>
      <c r="O35" s="85">
        <v>5503772</v>
      </c>
      <c r="P35" s="85">
        <v>5544488</v>
      </c>
      <c r="Q35" s="85">
        <v>6708781</v>
      </c>
      <c r="R35" s="85">
        <v>5226526</v>
      </c>
      <c r="T35" s="93"/>
      <c r="U35" s="93"/>
      <c r="X35" s="94"/>
      <c r="Y35" s="94"/>
      <c r="Z35" s="94"/>
      <c r="AA35" s="94"/>
    </row>
    <row r="36" spans="1:27" ht="15" customHeight="1">
      <c r="A36" s="86" t="s">
        <v>144</v>
      </c>
      <c r="B36" s="85">
        <v>12055</v>
      </c>
      <c r="C36" s="85">
        <v>19777</v>
      </c>
      <c r="D36" s="85">
        <v>17588</v>
      </c>
      <c r="E36" s="85">
        <v>22632</v>
      </c>
      <c r="F36" s="85">
        <v>27307</v>
      </c>
      <c r="G36" s="85">
        <v>17074</v>
      </c>
      <c r="H36" s="85">
        <v>17875</v>
      </c>
      <c r="I36" s="85">
        <v>15471</v>
      </c>
      <c r="J36" s="85">
        <v>17825</v>
      </c>
      <c r="K36" s="85">
        <v>16501</v>
      </c>
      <c r="L36" s="85">
        <v>15959</v>
      </c>
      <c r="M36" s="85">
        <v>13961</v>
      </c>
      <c r="N36" s="85">
        <v>13979</v>
      </c>
      <c r="O36" s="85">
        <v>15008</v>
      </c>
      <c r="P36" s="85">
        <v>15780</v>
      </c>
      <c r="Q36" s="85">
        <v>18621</v>
      </c>
      <c r="R36" s="85">
        <v>16754</v>
      </c>
      <c r="T36" s="93"/>
      <c r="U36" s="93"/>
      <c r="X36" s="94"/>
      <c r="Y36" s="94"/>
      <c r="Z36" s="94"/>
      <c r="AA36" s="94"/>
    </row>
    <row r="37" spans="1:27" ht="15" customHeight="1">
      <c r="A37" s="86" t="s">
        <v>163</v>
      </c>
      <c r="B37" s="85">
        <v>-158647</v>
      </c>
      <c r="C37" s="85">
        <v>-201445</v>
      </c>
      <c r="D37" s="85">
        <v>-336191</v>
      </c>
      <c r="E37" s="85">
        <v>-370805</v>
      </c>
      <c r="F37" s="85">
        <v>-37815</v>
      </c>
      <c r="G37" s="85">
        <v>595680</v>
      </c>
      <c r="H37" s="85">
        <v>471691</v>
      </c>
      <c r="I37" s="85">
        <v>371023</v>
      </c>
      <c r="J37" s="85">
        <v>224336</v>
      </c>
      <c r="K37" s="85">
        <v>202345</v>
      </c>
      <c r="L37" s="85">
        <v>197275</v>
      </c>
      <c r="M37" s="85">
        <v>110129</v>
      </c>
      <c r="N37" s="85">
        <v>-302493</v>
      </c>
      <c r="O37" s="85">
        <v>84553</v>
      </c>
      <c r="P37" s="85">
        <v>539704</v>
      </c>
      <c r="Q37" s="85">
        <v>67380</v>
      </c>
      <c r="R37" s="85">
        <v>754474</v>
      </c>
      <c r="T37" s="93"/>
      <c r="U37" s="93"/>
      <c r="X37" s="94"/>
      <c r="Y37" s="94"/>
      <c r="Z37" s="94"/>
      <c r="AA37" s="94"/>
    </row>
    <row r="38" spans="1:27" s="89" customFormat="1" ht="15" customHeight="1">
      <c r="A38" s="90" t="s">
        <v>164</v>
      </c>
      <c r="B38" s="91">
        <v>1189089</v>
      </c>
      <c r="C38" s="91">
        <v>1404893</v>
      </c>
      <c r="D38" s="91">
        <v>1715291</v>
      </c>
      <c r="E38" s="91">
        <v>1751061</v>
      </c>
      <c r="F38" s="91">
        <v>2194611</v>
      </c>
      <c r="G38" s="91">
        <v>2601661</v>
      </c>
      <c r="H38" s="91">
        <v>2609914</v>
      </c>
      <c r="I38" s="91">
        <v>3248799</v>
      </c>
      <c r="J38" s="91">
        <v>3289735</v>
      </c>
      <c r="K38" s="91">
        <v>3353111</v>
      </c>
      <c r="L38" s="91">
        <v>3698506</v>
      </c>
      <c r="M38" s="91">
        <v>4396803</v>
      </c>
      <c r="N38" s="91">
        <v>5008960</v>
      </c>
      <c r="O38" s="91">
        <v>5603333</v>
      </c>
      <c r="P38" s="91">
        <v>6099972</v>
      </c>
      <c r="Q38" s="91">
        <v>6794782</v>
      </c>
      <c r="R38" s="91">
        <v>5997754</v>
      </c>
      <c r="T38" s="93"/>
      <c r="U38" s="93"/>
      <c r="V38" s="78"/>
      <c r="W38" s="78"/>
      <c r="X38" s="94"/>
      <c r="Y38" s="94"/>
      <c r="Z38" s="94"/>
      <c r="AA38" s="94"/>
    </row>
  </sheetData>
  <pageMargins left="0.72834645669291342" right="0" top="1.1811023622047245" bottom="0" header="0.59055118110236227" footer="0"/>
  <pageSetup paperSize="9" firstPageNumber="4" orientation="portrait" useFirstPageNumber="1" r:id="rId1"/>
  <headerFooter alignWithMargins="0">
    <oddHeader>&amp;C&amp;"Arial Narrow,Regular"&amp;8- &amp;P -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91"/>
  <sheetViews>
    <sheetView workbookViewId="0">
      <pane xSplit="2" ySplit="2" topLeftCell="E66" activePane="bottomRight" state="frozen"/>
      <selection pane="topRight" activeCell="B1" sqref="B1"/>
      <selection pane="bottomLeft" activeCell="A2" sqref="A2"/>
      <selection pane="bottomRight" activeCell="A75" sqref="A75"/>
    </sheetView>
  </sheetViews>
  <sheetFormatPr defaultRowHeight="12.75"/>
  <cols>
    <col min="1" max="2" width="9.140625" style="1"/>
    <col min="3" max="4" width="11.85546875" style="1" hidden="1" customWidth="1"/>
    <col min="5" max="7" width="11.28515625" style="1" bestFit="1" customWidth="1"/>
    <col min="8" max="9" width="11.28515625" style="1" hidden="1" customWidth="1"/>
    <col min="10" max="10" width="10.5703125" style="1" bestFit="1" customWidth="1"/>
    <col min="11" max="11" width="11.5703125" style="1" bestFit="1" customWidth="1"/>
    <col min="12" max="12" width="10.28515625" style="1" bestFit="1" customWidth="1"/>
    <col min="13" max="14" width="10.28515625" style="1" hidden="1" customWidth="1"/>
    <col min="15" max="15" width="10.5703125" style="1" bestFit="1" customWidth="1"/>
    <col min="16" max="17" width="11.5703125" style="1" bestFit="1" customWidth="1"/>
    <col min="18" max="22" width="10.28515625" style="1" customWidth="1"/>
    <col min="23" max="25" width="11.28515625" style="1" customWidth="1"/>
    <col min="26" max="31" width="10.28515625" style="1" customWidth="1"/>
    <col min="32" max="38" width="9.140625" style="1"/>
    <col min="39" max="39" width="1.42578125" style="3" customWidth="1"/>
    <col min="40" max="52" width="9.140625" style="1"/>
    <col min="53" max="53" width="1.42578125" style="3" customWidth="1"/>
    <col min="54" max="65" width="9.140625" style="1"/>
    <col min="66" max="66" width="12.85546875" style="1" bestFit="1" customWidth="1"/>
    <col min="67" max="67" width="13" style="1" bestFit="1" customWidth="1"/>
    <col min="68" max="68" width="12.85546875" style="1" bestFit="1" customWidth="1"/>
    <col min="69" max="69" width="14" style="1" bestFit="1" customWidth="1"/>
    <col min="70" max="71" width="12.85546875" style="1" bestFit="1" customWidth="1"/>
    <col min="72" max="72" width="9.140625" style="1"/>
    <col min="73" max="75" width="10.28515625" style="1" bestFit="1" customWidth="1"/>
    <col min="76" max="16384" width="9.140625" style="1"/>
  </cols>
  <sheetData>
    <row r="1" spans="1:82" ht="15" customHeight="1">
      <c r="E1" s="143" t="s">
        <v>0</v>
      </c>
      <c r="F1" s="143"/>
      <c r="G1" s="143"/>
      <c r="H1" s="2"/>
      <c r="I1" s="2"/>
      <c r="J1" s="2"/>
      <c r="O1" s="146" t="s">
        <v>55</v>
      </c>
      <c r="P1" s="146"/>
      <c r="Q1" s="146"/>
      <c r="R1" s="146" t="s">
        <v>56</v>
      </c>
      <c r="S1" s="146"/>
      <c r="T1" s="146"/>
      <c r="U1" s="145" t="s">
        <v>1</v>
      </c>
      <c r="V1" s="145"/>
      <c r="W1" s="145"/>
      <c r="X1" s="145"/>
      <c r="Y1" s="145"/>
      <c r="Z1" s="145"/>
      <c r="AA1" s="145"/>
      <c r="AB1" s="145"/>
      <c r="AC1" s="145"/>
      <c r="AD1" s="144" t="s">
        <v>37</v>
      </c>
      <c r="AE1" s="144"/>
      <c r="AF1" s="144"/>
      <c r="AG1" s="2"/>
      <c r="AH1" s="2"/>
      <c r="AI1" s="2"/>
      <c r="AM1" s="1"/>
      <c r="AS1" s="3"/>
      <c r="BA1" s="1"/>
      <c r="BG1" s="3"/>
    </row>
    <row r="2" spans="1:82" ht="21.75" customHeight="1">
      <c r="B2" s="1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/>
      <c r="I2" s="6"/>
      <c r="J2" s="6"/>
      <c r="M2" s="4" t="s">
        <v>3</v>
      </c>
      <c r="N2" s="4" t="s">
        <v>4</v>
      </c>
      <c r="O2" s="5" t="s">
        <v>5</v>
      </c>
      <c r="P2" s="5" t="s">
        <v>6</v>
      </c>
      <c r="Q2" s="5" t="s">
        <v>7</v>
      </c>
      <c r="R2" s="5" t="s">
        <v>5</v>
      </c>
      <c r="S2" s="5" t="s">
        <v>6</v>
      </c>
      <c r="T2" s="5" t="s">
        <v>7</v>
      </c>
      <c r="U2" s="50" t="s">
        <v>38</v>
      </c>
      <c r="V2" s="52" t="s">
        <v>63</v>
      </c>
      <c r="W2" s="52"/>
      <c r="X2" s="51" t="s">
        <v>62</v>
      </c>
      <c r="Y2" s="4" t="s">
        <v>40</v>
      </c>
      <c r="Z2" s="4" t="s">
        <v>39</v>
      </c>
      <c r="AA2" s="5" t="s">
        <v>5</v>
      </c>
      <c r="AB2" s="5" t="s">
        <v>6</v>
      </c>
      <c r="AC2" s="5" t="s">
        <v>7</v>
      </c>
      <c r="AD2" s="5" t="s">
        <v>5</v>
      </c>
      <c r="AE2" s="5" t="s">
        <v>6</v>
      </c>
      <c r="AF2" s="5" t="s">
        <v>7</v>
      </c>
      <c r="AG2" s="6"/>
      <c r="AH2" s="6"/>
      <c r="AI2" s="6"/>
      <c r="AJ2" s="1" t="s">
        <v>8</v>
      </c>
      <c r="AK2" s="1" t="s">
        <v>9</v>
      </c>
      <c r="AL2" s="1" t="s">
        <v>10</v>
      </c>
      <c r="AM2" s="1" t="s">
        <v>11</v>
      </c>
      <c r="AN2" s="1" t="s">
        <v>12</v>
      </c>
      <c r="AO2" s="1" t="s">
        <v>13</v>
      </c>
      <c r="AP2" s="1" t="s">
        <v>14</v>
      </c>
      <c r="AQ2" s="1" t="s">
        <v>15</v>
      </c>
      <c r="AR2" s="1" t="s">
        <v>16</v>
      </c>
      <c r="AS2" s="1" t="s">
        <v>17</v>
      </c>
      <c r="AT2" s="1" t="s">
        <v>18</v>
      </c>
      <c r="AU2" s="3"/>
      <c r="AW2" s="1" t="s">
        <v>19</v>
      </c>
      <c r="AX2" s="1" t="s">
        <v>8</v>
      </c>
      <c r="AY2" s="1" t="s">
        <v>9</v>
      </c>
      <c r="AZ2" s="1" t="s">
        <v>10</v>
      </c>
      <c r="BA2" s="1" t="s">
        <v>11</v>
      </c>
      <c r="BB2" s="1" t="s">
        <v>12</v>
      </c>
      <c r="BC2" s="1" t="s">
        <v>13</v>
      </c>
      <c r="BD2" s="1" t="s">
        <v>14</v>
      </c>
      <c r="BE2" s="1" t="s">
        <v>15</v>
      </c>
      <c r="BF2" s="1" t="s">
        <v>16</v>
      </c>
      <c r="BG2" s="1" t="s">
        <v>17</v>
      </c>
      <c r="BH2" s="1" t="s">
        <v>20</v>
      </c>
      <c r="BI2" s="3"/>
      <c r="BJ2" s="7"/>
      <c r="BK2" s="7" t="s">
        <v>21</v>
      </c>
      <c r="BL2" s="7" t="s">
        <v>22</v>
      </c>
      <c r="BM2" s="7" t="s">
        <v>23</v>
      </c>
      <c r="BN2" s="7" t="s">
        <v>24</v>
      </c>
      <c r="BO2" s="7" t="s">
        <v>25</v>
      </c>
      <c r="BP2" s="7" t="s">
        <v>26</v>
      </c>
      <c r="BQ2" s="7" t="s">
        <v>27</v>
      </c>
      <c r="BR2" s="7" t="s">
        <v>28</v>
      </c>
      <c r="BS2" s="7" t="s">
        <v>29</v>
      </c>
      <c r="BT2" s="7" t="s">
        <v>30</v>
      </c>
      <c r="BU2" s="7" t="s">
        <v>31</v>
      </c>
      <c r="BV2" s="7" t="s">
        <v>32</v>
      </c>
      <c r="BW2" s="7" t="s">
        <v>33</v>
      </c>
    </row>
    <row r="3" spans="1:82" ht="15">
      <c r="B3" s="1">
        <v>1970</v>
      </c>
      <c r="C3" s="8">
        <v>148279.75700000001</v>
      </c>
      <c r="D3" s="8">
        <v>148279.75700000001</v>
      </c>
      <c r="E3" s="8">
        <v>148279.75700000001</v>
      </c>
      <c r="F3" s="8">
        <v>148279.75700000001</v>
      </c>
      <c r="G3" s="8">
        <v>148279.75700000001</v>
      </c>
      <c r="H3" s="8"/>
      <c r="I3" s="8"/>
      <c r="J3" s="8"/>
      <c r="O3" s="8"/>
      <c r="P3" s="8"/>
      <c r="Q3" s="8"/>
      <c r="R3" s="8"/>
      <c r="S3" s="8"/>
      <c r="T3" s="8"/>
      <c r="AM3" s="1"/>
      <c r="AU3" s="3"/>
      <c r="AW3" s="1">
        <v>478041.36200000002</v>
      </c>
      <c r="BA3" s="1"/>
      <c r="BI3" s="3"/>
      <c r="BU3" s="1">
        <v>14.760999999999999</v>
      </c>
      <c r="BV3" s="1">
        <v>16.786000000000001</v>
      </c>
      <c r="BW3" s="1">
        <v>14.428000000000001</v>
      </c>
    </row>
    <row r="4" spans="1:82" ht="15">
      <c r="B4" s="1">
        <v>1971</v>
      </c>
      <c r="C4" s="8">
        <v>154467.965</v>
      </c>
      <c r="D4" s="8">
        <v>154467.965</v>
      </c>
      <c r="E4" s="8">
        <v>154467.965</v>
      </c>
      <c r="F4" s="8">
        <v>154467.965</v>
      </c>
      <c r="G4" s="8">
        <v>154467.965</v>
      </c>
      <c r="H4" s="8"/>
      <c r="I4" s="8"/>
      <c r="J4" s="8"/>
      <c r="O4" s="8"/>
      <c r="P4" s="8"/>
      <c r="Q4" s="8"/>
      <c r="R4" s="8"/>
      <c r="S4" s="8"/>
      <c r="T4" s="8"/>
      <c r="AM4" s="1"/>
      <c r="AU4" s="3"/>
      <c r="AW4" s="1">
        <v>501203.272</v>
      </c>
      <c r="BA4" s="1"/>
      <c r="BI4" s="3"/>
      <c r="BU4" s="1">
        <v>14.833</v>
      </c>
      <c r="BV4" s="1">
        <v>16.645</v>
      </c>
      <c r="BW4" s="1">
        <v>14.462999999999999</v>
      </c>
    </row>
    <row r="5" spans="1:82" ht="15">
      <c r="B5" s="1">
        <v>1972</v>
      </c>
      <c r="C5" s="8">
        <v>171460.56599999999</v>
      </c>
      <c r="D5" s="8">
        <v>171460.56599999999</v>
      </c>
      <c r="E5" s="8">
        <v>171460.56599999999</v>
      </c>
      <c r="F5" s="8">
        <v>171460.56599999999</v>
      </c>
      <c r="G5" s="8">
        <v>171460.56599999999</v>
      </c>
      <c r="H5" s="8"/>
      <c r="I5" s="8"/>
      <c r="J5" s="8"/>
      <c r="O5" s="8"/>
      <c r="P5" s="8"/>
      <c r="Q5" s="8"/>
      <c r="R5" s="8"/>
      <c r="S5" s="8"/>
      <c r="T5" s="8"/>
      <c r="AM5" s="1"/>
      <c r="AU5" s="3"/>
      <c r="AW5" s="1">
        <v>522343.63699999999</v>
      </c>
      <c r="BA5" s="1"/>
      <c r="BI5" s="3"/>
      <c r="BU5" s="1">
        <v>15.55</v>
      </c>
      <c r="BV5" s="1">
        <v>17.73</v>
      </c>
      <c r="BW5" s="1">
        <v>15.597</v>
      </c>
    </row>
    <row r="6" spans="1:82" ht="15">
      <c r="B6" s="1">
        <v>1973</v>
      </c>
      <c r="C6" s="8">
        <v>224340.13099999999</v>
      </c>
      <c r="D6" s="8">
        <v>224340.13099999999</v>
      </c>
      <c r="E6" s="8">
        <v>224340.13099999999</v>
      </c>
      <c r="F6" s="8">
        <v>224340.13099999999</v>
      </c>
      <c r="G6" s="8">
        <v>224340.13099999999</v>
      </c>
      <c r="H6" s="8"/>
      <c r="I6" s="8"/>
      <c r="J6" s="8"/>
      <c r="O6" s="8"/>
      <c r="P6" s="8"/>
      <c r="Q6" s="8"/>
      <c r="R6" s="8"/>
      <c r="S6" s="8"/>
      <c r="T6" s="8"/>
      <c r="AM6" s="1"/>
      <c r="AU6" s="3"/>
      <c r="AW6" s="1">
        <v>574414.25800000003</v>
      </c>
      <c r="BA6" s="1"/>
      <c r="BI6" s="3"/>
      <c r="BU6" s="1">
        <v>17.962</v>
      </c>
      <c r="BV6" s="1">
        <v>21.076000000000001</v>
      </c>
      <c r="BW6" s="1">
        <v>19.172999999999998</v>
      </c>
    </row>
    <row r="7" spans="1:82" ht="15">
      <c r="B7" s="1">
        <v>1974</v>
      </c>
      <c r="C7" s="8">
        <v>282090.86599999998</v>
      </c>
      <c r="D7" s="8">
        <v>282090.86599999998</v>
      </c>
      <c r="E7" s="8">
        <v>282090.86599999998</v>
      </c>
      <c r="F7" s="8">
        <v>282090.86599999998</v>
      </c>
      <c r="G7" s="8">
        <v>282090.86599999998</v>
      </c>
      <c r="H7" s="8"/>
      <c r="I7" s="8"/>
      <c r="J7" s="8"/>
      <c r="O7" s="8"/>
      <c r="P7" s="8"/>
      <c r="Q7" s="8"/>
      <c r="R7" s="8"/>
      <c r="S7" s="8"/>
      <c r="T7" s="8"/>
      <c r="AM7" s="1"/>
      <c r="AU7" s="3"/>
      <c r="AW7" s="1">
        <v>600154.06999999995</v>
      </c>
      <c r="BA7" s="1"/>
      <c r="BI7" s="3"/>
      <c r="BU7" s="1">
        <v>22.329000000000001</v>
      </c>
      <c r="BV7" s="1">
        <v>25.388999999999999</v>
      </c>
      <c r="BW7" s="1">
        <v>24.704999999999998</v>
      </c>
    </row>
    <row r="8" spans="1:82" ht="15">
      <c r="B8" s="1">
        <v>1975</v>
      </c>
      <c r="C8" s="8">
        <v>307365.98700000002</v>
      </c>
      <c r="D8" s="8">
        <v>307365.98700000002</v>
      </c>
      <c r="E8" s="8">
        <v>307365.98700000002</v>
      </c>
      <c r="F8" s="8">
        <v>307365.98700000002</v>
      </c>
      <c r="G8" s="8">
        <v>307365.98700000002</v>
      </c>
      <c r="H8" s="8"/>
      <c r="I8" s="8"/>
      <c r="J8" s="8"/>
      <c r="O8" s="8"/>
      <c r="P8" s="8"/>
      <c r="Q8" s="8"/>
      <c r="R8" s="8"/>
      <c r="S8" s="8"/>
      <c r="T8" s="8"/>
      <c r="AM8" s="1"/>
      <c r="AU8" s="3"/>
      <c r="AW8" s="1">
        <v>629858.33499999996</v>
      </c>
      <c r="BA8" s="1"/>
      <c r="BI8" s="3"/>
      <c r="BU8" s="1">
        <v>23.52</v>
      </c>
      <c r="BV8" s="1">
        <v>26.306999999999999</v>
      </c>
      <c r="BW8" s="1">
        <v>25.622</v>
      </c>
    </row>
    <row r="9" spans="1:82" ht="15">
      <c r="B9" s="1">
        <v>1976</v>
      </c>
      <c r="C9" s="8">
        <v>349926.71500000003</v>
      </c>
      <c r="D9" s="8">
        <v>349926.71500000003</v>
      </c>
      <c r="E9" s="8">
        <v>349926.71500000003</v>
      </c>
      <c r="F9" s="8">
        <v>349926.71500000003</v>
      </c>
      <c r="G9" s="8">
        <v>349926.71500000003</v>
      </c>
      <c r="H9" s="8"/>
      <c r="I9" s="8"/>
      <c r="J9" s="8"/>
      <c r="O9" s="8"/>
      <c r="P9" s="8"/>
      <c r="Q9" s="8"/>
      <c r="R9" s="8"/>
      <c r="S9" s="8"/>
      <c r="T9" s="8"/>
      <c r="AM9" s="1"/>
      <c r="AU9" s="3"/>
      <c r="AW9" s="1">
        <v>687607.51500000001</v>
      </c>
      <c r="BA9" s="1"/>
      <c r="BI9" s="3"/>
      <c r="BU9" s="1">
        <v>24.495999999999999</v>
      </c>
      <c r="BV9" s="1">
        <v>27.478000000000002</v>
      </c>
      <c r="BW9" s="1">
        <v>26.632000000000001</v>
      </c>
    </row>
    <row r="10" spans="1:82" ht="15">
      <c r="B10" s="1">
        <v>1977</v>
      </c>
      <c r="C10" s="8">
        <v>406659.23100000003</v>
      </c>
      <c r="D10" s="8">
        <v>406659.23100000003</v>
      </c>
      <c r="E10" s="8">
        <v>406659.23100000003</v>
      </c>
      <c r="F10" s="8">
        <v>406659.23100000003</v>
      </c>
      <c r="G10" s="8">
        <v>406659.23100000003</v>
      </c>
      <c r="H10" s="8"/>
      <c r="I10" s="8"/>
      <c r="J10" s="8"/>
      <c r="O10" s="8"/>
      <c r="P10" s="8"/>
      <c r="Q10" s="8"/>
      <c r="R10" s="8"/>
      <c r="S10" s="8"/>
      <c r="T10" s="8"/>
      <c r="AM10" s="1"/>
      <c r="AU10" s="3"/>
      <c r="AW10" s="1">
        <v>755414.59600000002</v>
      </c>
      <c r="BA10" s="1"/>
      <c r="BI10" s="3"/>
      <c r="BU10" s="1">
        <v>26.358000000000001</v>
      </c>
      <c r="BV10" s="1">
        <v>29.116</v>
      </c>
      <c r="BW10" s="1">
        <v>28.709</v>
      </c>
    </row>
    <row r="11" spans="1:82" ht="15">
      <c r="B11" s="1">
        <v>1978</v>
      </c>
      <c r="C11" s="8">
        <v>490982.87599999999</v>
      </c>
      <c r="D11" s="8">
        <v>490982.87599999999</v>
      </c>
      <c r="E11" s="8">
        <v>490982.87599999999</v>
      </c>
      <c r="F11" s="8">
        <v>490982.87599999999</v>
      </c>
      <c r="G11" s="8">
        <v>490982.87599999999</v>
      </c>
      <c r="H11" s="8"/>
      <c r="I11" s="8"/>
      <c r="J11" s="8"/>
      <c r="U11" s="8"/>
      <c r="V11" s="8"/>
      <c r="W11" s="8"/>
      <c r="X11" s="8"/>
      <c r="Y11" s="8"/>
      <c r="AM11" s="1"/>
      <c r="AU11" s="3"/>
      <c r="AW11" s="1">
        <v>830025.16399999999</v>
      </c>
      <c r="BA11" s="1"/>
      <c r="BI11" s="3"/>
      <c r="BU11" s="1">
        <v>28.446000000000002</v>
      </c>
      <c r="BV11" s="1">
        <v>31.898</v>
      </c>
      <c r="BW11" s="1">
        <v>30.85</v>
      </c>
    </row>
    <row r="12" spans="1:82" ht="15">
      <c r="B12" s="1">
        <v>1979</v>
      </c>
      <c r="C12" s="8">
        <v>562580.228</v>
      </c>
      <c r="D12" s="8">
        <v>562580.228</v>
      </c>
      <c r="E12" s="8">
        <v>562580.228</v>
      </c>
      <c r="F12" s="8">
        <v>562580.228</v>
      </c>
      <c r="G12" s="8">
        <v>562580.228</v>
      </c>
      <c r="H12" s="8"/>
      <c r="I12" s="8"/>
      <c r="J12" s="8"/>
      <c r="U12" s="8"/>
      <c r="V12" s="8"/>
      <c r="W12" s="8"/>
      <c r="X12" s="8"/>
      <c r="Y12" s="8"/>
      <c r="AM12" s="1"/>
      <c r="AU12" s="3"/>
      <c r="AW12" s="1">
        <v>873507.68599999999</v>
      </c>
      <c r="BA12" s="1"/>
      <c r="BI12" s="3"/>
      <c r="BU12" s="1">
        <v>31.262</v>
      </c>
      <c r="BV12" s="1">
        <v>34.67</v>
      </c>
      <c r="BW12" s="1">
        <v>34.308</v>
      </c>
    </row>
    <row r="13" spans="1:82" ht="15">
      <c r="A13" s="1">
        <f>+B13+543</f>
        <v>2523</v>
      </c>
      <c r="B13" s="1">
        <v>1980</v>
      </c>
      <c r="C13" s="8">
        <v>662482</v>
      </c>
      <c r="D13" s="8">
        <v>662482</v>
      </c>
      <c r="E13" s="8">
        <v>662482</v>
      </c>
      <c r="F13" s="8">
        <v>662482</v>
      </c>
      <c r="G13" s="8">
        <v>662482</v>
      </c>
      <c r="H13" s="8"/>
      <c r="I13" s="8"/>
      <c r="J13" s="8"/>
      <c r="M13" s="8">
        <v>95556.6</v>
      </c>
      <c r="N13" s="8">
        <v>95556.6</v>
      </c>
      <c r="O13" s="23">
        <v>913733</v>
      </c>
      <c r="P13" s="23">
        <v>913733</v>
      </c>
      <c r="Q13" s="23">
        <v>913733</v>
      </c>
      <c r="R13" s="56">
        <f>+E13/O13</f>
        <v>0.72502798957682391</v>
      </c>
      <c r="S13" s="56">
        <f t="shared" ref="S13:S64" si="0">+F13/P13</f>
        <v>0.72502798957682391</v>
      </c>
      <c r="T13" s="56">
        <f t="shared" ref="T13:T64" si="1">+G13/Q13</f>
        <v>0.72502798957682391</v>
      </c>
      <c r="U13" s="22">
        <v>98403</v>
      </c>
      <c r="V13" s="53">
        <v>98251</v>
      </c>
      <c r="W13" s="54">
        <f>+V13/U13</f>
        <v>0.99845533164639289</v>
      </c>
      <c r="X13" s="22">
        <v>109156</v>
      </c>
      <c r="Y13" s="26"/>
      <c r="AA13" s="8">
        <v>98403</v>
      </c>
      <c r="AB13" s="8">
        <v>98403</v>
      </c>
      <c r="AC13" s="8">
        <v>98403</v>
      </c>
      <c r="AD13" s="9">
        <f t="shared" ref="AD13:AD44" si="2">+AA13/E13*100</f>
        <v>14.853686590730012</v>
      </c>
      <c r="AE13" s="9">
        <f t="shared" ref="AE13:AE44" si="3">+AB13/F13*100</f>
        <v>14.853686590730012</v>
      </c>
      <c r="AF13" s="9">
        <f t="shared" ref="AF13:AF44" si="4">+AC13/G13*100</f>
        <v>14.853686590730012</v>
      </c>
      <c r="AG13" s="9"/>
      <c r="AH13" s="9"/>
      <c r="AI13" s="9"/>
      <c r="AJ13" s="1">
        <v>515018</v>
      </c>
      <c r="AK13" s="1">
        <v>81433</v>
      </c>
      <c r="AL13" s="1">
        <v>433585</v>
      </c>
      <c r="AM13" s="1">
        <v>183987</v>
      </c>
      <c r="AN13" s="1">
        <v>58611</v>
      </c>
      <c r="AO13" s="1">
        <v>125376</v>
      </c>
      <c r="AP13" s="1">
        <v>9073</v>
      </c>
      <c r="AQ13" s="1">
        <v>159734</v>
      </c>
      <c r="AR13" s="1">
        <v>201180</v>
      </c>
      <c r="AS13" s="1">
        <f t="shared" ref="AS13:AS41" si="5">AJ13+AM13+AP13+AQ13-AR13-F13</f>
        <v>4150</v>
      </c>
      <c r="AT13" s="1">
        <v>14180.444</v>
      </c>
      <c r="AU13" s="3"/>
      <c r="AW13" s="1">
        <v>913733</v>
      </c>
      <c r="AX13" s="1">
        <v>714164</v>
      </c>
      <c r="AY13" s="1">
        <v>106938</v>
      </c>
      <c r="AZ13" s="1">
        <v>607226</v>
      </c>
      <c r="BA13" s="1">
        <v>269627</v>
      </c>
      <c r="BB13" s="1">
        <v>82820</v>
      </c>
      <c r="BC13" s="1">
        <v>186807</v>
      </c>
      <c r="BD13" s="1">
        <v>6452</v>
      </c>
      <c r="BE13" s="1">
        <v>195231</v>
      </c>
      <c r="BF13" s="1">
        <v>271199</v>
      </c>
      <c r="BG13" s="1">
        <f>AX13+BA13+BD13+BE13-BF13-AW13</f>
        <v>542</v>
      </c>
      <c r="BH13" s="1">
        <v>19558.478999999999</v>
      </c>
      <c r="BI13" s="3"/>
      <c r="BK13" s="1">
        <v>-23648.6</v>
      </c>
      <c r="BQ13" s="1">
        <v>120972.7</v>
      </c>
      <c r="BR13" s="1">
        <v>1767.5</v>
      </c>
      <c r="BS13" s="8">
        <v>95556.6</v>
      </c>
      <c r="BT13" s="1">
        <v>-25416.1</v>
      </c>
      <c r="BU13" s="1">
        <v>37.420999999999999</v>
      </c>
      <c r="BV13" s="1">
        <v>39.222000000000001</v>
      </c>
      <c r="BW13" s="1">
        <v>41.207999999999998</v>
      </c>
      <c r="BX13" s="1">
        <f t="shared" ref="BX13:BX41" si="6">+A13</f>
        <v>2523</v>
      </c>
      <c r="BY13" s="8">
        <v>662482</v>
      </c>
      <c r="BZ13" s="8">
        <v>95556.6</v>
      </c>
      <c r="CA13" s="8"/>
      <c r="CC13" s="10">
        <f t="shared" ref="CC13:CD41" si="7">+BZ13/$F13</f>
        <v>0.14424029634012697</v>
      </c>
      <c r="CD13" s="10">
        <f t="shared" si="7"/>
        <v>0</v>
      </c>
    </row>
    <row r="14" spans="1:82" ht="15">
      <c r="A14" s="1">
        <f>+B14+543</f>
        <v>2524</v>
      </c>
      <c r="B14" s="1">
        <v>1981</v>
      </c>
      <c r="C14" s="8">
        <v>760356</v>
      </c>
      <c r="D14" s="8">
        <v>760356</v>
      </c>
      <c r="E14" s="8">
        <v>760356</v>
      </c>
      <c r="F14" s="8">
        <v>760356</v>
      </c>
      <c r="G14" s="8">
        <v>760356</v>
      </c>
      <c r="H14" s="8"/>
      <c r="I14" s="8"/>
      <c r="J14" s="8"/>
      <c r="M14" s="8">
        <v>111842.8</v>
      </c>
      <c r="N14" s="8">
        <v>111842.8</v>
      </c>
      <c r="O14" s="23">
        <v>967706</v>
      </c>
      <c r="P14" s="23">
        <v>967706</v>
      </c>
      <c r="Q14" s="23">
        <v>967706</v>
      </c>
      <c r="R14" s="56">
        <f t="shared" ref="R14:R64" si="8">+E14/O14</f>
        <v>0.7857303767879914</v>
      </c>
      <c r="S14" s="56">
        <f t="shared" si="0"/>
        <v>0.7857303767879914</v>
      </c>
      <c r="T14" s="56">
        <f t="shared" si="1"/>
        <v>0.7857303767879914</v>
      </c>
      <c r="U14" s="22">
        <v>111119</v>
      </c>
      <c r="V14" s="53">
        <v>110932</v>
      </c>
      <c r="W14" s="54">
        <f t="shared" ref="W14:W44" si="9">+V14/U14</f>
        <v>0.99831711948451662</v>
      </c>
      <c r="X14" s="22">
        <v>125532</v>
      </c>
      <c r="Y14" s="26"/>
      <c r="AA14" s="8">
        <v>111119</v>
      </c>
      <c r="AB14" s="8">
        <v>111119</v>
      </c>
      <c r="AC14" s="8">
        <v>111119</v>
      </c>
      <c r="AD14" s="9">
        <f t="shared" si="2"/>
        <v>14.614075511997013</v>
      </c>
      <c r="AE14" s="9">
        <f t="shared" si="3"/>
        <v>14.614075511997013</v>
      </c>
      <c r="AF14" s="9">
        <f t="shared" si="4"/>
        <v>14.614075511997013</v>
      </c>
      <c r="AG14" s="9"/>
      <c r="AH14" s="9"/>
      <c r="AI14" s="9"/>
      <c r="AJ14" s="1">
        <v>593424</v>
      </c>
      <c r="AK14" s="1">
        <v>97007</v>
      </c>
      <c r="AL14" s="1">
        <v>496417</v>
      </c>
      <c r="AM14" s="1">
        <v>212821</v>
      </c>
      <c r="AN14" s="1">
        <v>67986</v>
      </c>
      <c r="AO14" s="1">
        <v>144835</v>
      </c>
      <c r="AP14" s="1">
        <v>12817</v>
      </c>
      <c r="AQ14" s="1">
        <v>181325</v>
      </c>
      <c r="AR14" s="1">
        <v>229029</v>
      </c>
      <c r="AS14" s="1">
        <f t="shared" si="5"/>
        <v>11002</v>
      </c>
      <c r="AT14" s="1">
        <v>15934.364</v>
      </c>
      <c r="AU14" s="3"/>
      <c r="AW14" s="1">
        <v>967706</v>
      </c>
      <c r="AX14" s="1">
        <v>743453</v>
      </c>
      <c r="AY14" s="1">
        <v>122904</v>
      </c>
      <c r="AZ14" s="1">
        <v>620549</v>
      </c>
      <c r="BA14" s="1">
        <v>287170</v>
      </c>
      <c r="BB14" s="1">
        <v>87623</v>
      </c>
      <c r="BC14" s="1">
        <v>199547</v>
      </c>
      <c r="BD14" s="1">
        <v>12424</v>
      </c>
      <c r="BE14" s="1">
        <v>213116</v>
      </c>
      <c r="BF14" s="1">
        <v>272723</v>
      </c>
      <c r="BG14" s="1">
        <f t="shared" ref="BG14:BG41" si="10">AX14+BA14+BD14+BE14-BF14-AW14</f>
        <v>15734</v>
      </c>
      <c r="BH14" s="1">
        <v>20279.685000000001</v>
      </c>
      <c r="BI14" s="3"/>
      <c r="BK14" s="1">
        <v>-21228.9</v>
      </c>
      <c r="BQ14" s="1">
        <v>133443.70000000001</v>
      </c>
      <c r="BR14" s="1">
        <v>372</v>
      </c>
      <c r="BS14" s="8">
        <v>111842.8</v>
      </c>
      <c r="BT14" s="1">
        <v>-21600.9</v>
      </c>
      <c r="BU14" s="1">
        <v>42.16</v>
      </c>
      <c r="BV14" s="1">
        <v>42.506</v>
      </c>
      <c r="BW14" s="1">
        <v>45.131999999999998</v>
      </c>
      <c r="BX14" s="1">
        <f t="shared" si="6"/>
        <v>2524</v>
      </c>
      <c r="BY14" s="8">
        <v>760356</v>
      </c>
      <c r="BZ14" s="8">
        <v>111842.8</v>
      </c>
      <c r="CA14" s="8">
        <v>112361.96196842</v>
      </c>
      <c r="CC14" s="10">
        <f t="shared" si="7"/>
        <v>0.14709267764047368</v>
      </c>
      <c r="CD14" s="10">
        <f t="shared" si="7"/>
        <v>0.14777546566137442</v>
      </c>
    </row>
    <row r="15" spans="1:82" ht="15">
      <c r="A15" s="1">
        <f>+B15+543</f>
        <v>2525</v>
      </c>
      <c r="B15" s="1">
        <v>1982</v>
      </c>
      <c r="C15" s="8">
        <v>841569</v>
      </c>
      <c r="D15" s="8">
        <v>841569</v>
      </c>
      <c r="E15" s="8">
        <v>841569</v>
      </c>
      <c r="F15" s="8">
        <v>841569</v>
      </c>
      <c r="G15" s="8">
        <v>841569</v>
      </c>
      <c r="H15" s="8"/>
      <c r="I15" s="8"/>
      <c r="J15" s="8"/>
      <c r="M15" s="8">
        <v>115980.3</v>
      </c>
      <c r="N15" s="8">
        <v>115980.3</v>
      </c>
      <c r="O15" s="23">
        <v>1019501</v>
      </c>
      <c r="P15" s="23">
        <v>1019501</v>
      </c>
      <c r="Q15" s="23">
        <v>1019501</v>
      </c>
      <c r="R15" s="56">
        <f t="shared" si="8"/>
        <v>0.82547148065573261</v>
      </c>
      <c r="S15" s="56">
        <f t="shared" si="0"/>
        <v>0.82547148065573261</v>
      </c>
      <c r="T15" s="56">
        <f t="shared" si="1"/>
        <v>0.82547148065573261</v>
      </c>
      <c r="U15" s="22">
        <v>113907</v>
      </c>
      <c r="V15" s="53">
        <v>113703</v>
      </c>
      <c r="W15" s="54">
        <f t="shared" si="9"/>
        <v>0.99820906529010511</v>
      </c>
      <c r="X15" s="22">
        <v>132481</v>
      </c>
      <c r="Y15" s="26"/>
      <c r="AA15" s="8">
        <v>113907</v>
      </c>
      <c r="AB15" s="8">
        <v>113907</v>
      </c>
      <c r="AC15" s="8">
        <v>113907</v>
      </c>
      <c r="AD15" s="9">
        <f t="shared" si="2"/>
        <v>13.535075555302061</v>
      </c>
      <c r="AE15" s="9">
        <f t="shared" si="3"/>
        <v>13.535075555302061</v>
      </c>
      <c r="AF15" s="9">
        <f t="shared" si="4"/>
        <v>13.535075555302061</v>
      </c>
      <c r="AG15" s="9"/>
      <c r="AH15" s="9"/>
      <c r="AI15" s="9"/>
      <c r="AJ15" s="1">
        <v>645158</v>
      </c>
      <c r="AK15" s="1">
        <v>110167</v>
      </c>
      <c r="AL15" s="1">
        <v>534991</v>
      </c>
      <c r="AM15" s="1">
        <v>226728</v>
      </c>
      <c r="AN15" s="1">
        <v>66402</v>
      </c>
      <c r="AO15" s="1">
        <v>160326</v>
      </c>
      <c r="AP15" s="1">
        <v>-3573</v>
      </c>
      <c r="AQ15" s="1">
        <v>192870</v>
      </c>
      <c r="AR15" s="1">
        <v>207282</v>
      </c>
      <c r="AS15" s="1">
        <f t="shared" si="5"/>
        <v>12332</v>
      </c>
      <c r="AT15" s="1">
        <v>17277.485000000001</v>
      </c>
      <c r="AU15" s="3"/>
      <c r="AW15" s="1">
        <v>1019501</v>
      </c>
      <c r="AX15" s="1">
        <v>758931</v>
      </c>
      <c r="AY15" s="1">
        <v>124424</v>
      </c>
      <c r="AZ15" s="1">
        <v>634507</v>
      </c>
      <c r="BA15" s="1">
        <v>285784</v>
      </c>
      <c r="BB15" s="1">
        <v>80428</v>
      </c>
      <c r="BC15" s="1">
        <v>205356</v>
      </c>
      <c r="BD15" s="1">
        <v>-6561</v>
      </c>
      <c r="BE15" s="1">
        <v>237964</v>
      </c>
      <c r="BF15" s="1">
        <v>232838</v>
      </c>
      <c r="BG15" s="1">
        <f t="shared" si="10"/>
        <v>23779</v>
      </c>
      <c r="BH15" s="1">
        <v>20930.444</v>
      </c>
      <c r="BI15" s="3"/>
      <c r="BK15" s="1">
        <v>-43368.5</v>
      </c>
      <c r="BQ15" s="1">
        <v>157017.1</v>
      </c>
      <c r="BR15" s="1">
        <v>-2331.6999999999998</v>
      </c>
      <c r="BS15" s="8">
        <v>115980.3</v>
      </c>
      <c r="BT15" s="1">
        <v>-41036.800000000003</v>
      </c>
      <c r="BU15" s="1">
        <v>44.377000000000002</v>
      </c>
      <c r="BV15" s="1">
        <v>44.655999999999999</v>
      </c>
      <c r="BW15" s="1">
        <v>45.54</v>
      </c>
      <c r="BX15" s="1">
        <f t="shared" si="6"/>
        <v>2525</v>
      </c>
      <c r="BY15" s="8">
        <v>841569</v>
      </c>
      <c r="BZ15" s="8">
        <v>115980.3</v>
      </c>
      <c r="CA15" s="8">
        <v>126751.29501630399</v>
      </c>
      <c r="CC15" s="10">
        <f t="shared" si="7"/>
        <v>0.13781436816232537</v>
      </c>
      <c r="CD15" s="10">
        <f t="shared" si="7"/>
        <v>0.15061307512076133</v>
      </c>
    </row>
    <row r="16" spans="1:82" ht="15">
      <c r="A16" s="1">
        <f>+B16+543</f>
        <v>2526</v>
      </c>
      <c r="B16" s="1">
        <v>1983</v>
      </c>
      <c r="C16" s="8">
        <v>920989</v>
      </c>
      <c r="D16" s="8">
        <v>920989</v>
      </c>
      <c r="E16" s="8">
        <v>920989</v>
      </c>
      <c r="F16" s="8">
        <v>920989</v>
      </c>
      <c r="G16" s="8">
        <v>920989</v>
      </c>
      <c r="H16" s="8"/>
      <c r="I16" s="8"/>
      <c r="J16" s="8"/>
      <c r="M16" s="8">
        <v>143436</v>
      </c>
      <c r="N16" s="8">
        <v>143436</v>
      </c>
      <c r="O16" s="23">
        <v>1076432</v>
      </c>
      <c r="P16" s="23">
        <v>1076432</v>
      </c>
      <c r="Q16" s="23">
        <v>1076432</v>
      </c>
      <c r="R16" s="56">
        <f t="shared" si="8"/>
        <v>0.85559422239398308</v>
      </c>
      <c r="S16" s="56">
        <f t="shared" si="0"/>
        <v>0.85559422239398308</v>
      </c>
      <c r="T16" s="56">
        <f t="shared" si="1"/>
        <v>0.85559422239398308</v>
      </c>
      <c r="U16" s="22">
        <v>139202</v>
      </c>
      <c r="V16" s="53">
        <v>138978</v>
      </c>
      <c r="W16" s="54">
        <f t="shared" si="9"/>
        <v>0.99839082771799259</v>
      </c>
      <c r="X16" s="22">
        <v>161253</v>
      </c>
      <c r="Y16" s="26"/>
      <c r="AA16" s="8">
        <v>139202</v>
      </c>
      <c r="AB16" s="8">
        <v>139202</v>
      </c>
      <c r="AC16" s="8">
        <v>139202</v>
      </c>
      <c r="AD16" s="9">
        <f t="shared" si="2"/>
        <v>15.114404189409427</v>
      </c>
      <c r="AE16" s="9">
        <f t="shared" si="3"/>
        <v>15.114404189409427</v>
      </c>
      <c r="AF16" s="9">
        <f t="shared" si="4"/>
        <v>15.114404189409427</v>
      </c>
      <c r="AG16" s="9"/>
      <c r="AH16" s="9"/>
      <c r="AI16" s="9"/>
      <c r="AJ16" s="1">
        <v>718137</v>
      </c>
      <c r="AK16" s="1">
        <v>118577</v>
      </c>
      <c r="AL16" s="1">
        <v>599560</v>
      </c>
      <c r="AM16" s="1">
        <v>262138</v>
      </c>
      <c r="AN16" s="1">
        <v>73645</v>
      </c>
      <c r="AO16" s="1">
        <v>188493</v>
      </c>
      <c r="AP16" s="1">
        <v>13931</v>
      </c>
      <c r="AQ16" s="1">
        <v>185222</v>
      </c>
      <c r="AR16" s="1">
        <v>251184</v>
      </c>
      <c r="AS16" s="1">
        <f t="shared" si="5"/>
        <v>7255</v>
      </c>
      <c r="AT16" s="1">
        <v>18538.425999999999</v>
      </c>
      <c r="AU16" s="3"/>
      <c r="AW16" s="1">
        <v>1076432</v>
      </c>
      <c r="AX16" s="1">
        <v>813628</v>
      </c>
      <c r="AY16" s="1">
        <v>130959</v>
      </c>
      <c r="AZ16" s="1">
        <v>682669</v>
      </c>
      <c r="BA16" s="1">
        <v>327409</v>
      </c>
      <c r="BB16" s="1">
        <v>87792</v>
      </c>
      <c r="BC16" s="1">
        <v>239617</v>
      </c>
      <c r="BD16" s="1">
        <v>13450</v>
      </c>
      <c r="BE16" s="1">
        <v>223726</v>
      </c>
      <c r="BF16" s="1">
        <v>309125</v>
      </c>
      <c r="BG16" s="1">
        <f t="shared" si="10"/>
        <v>-7344</v>
      </c>
      <c r="BH16" s="1">
        <v>21667.311000000002</v>
      </c>
      <c r="BI16" s="3"/>
      <c r="BK16" s="1">
        <v>-24756.7</v>
      </c>
      <c r="BQ16" s="1">
        <v>167087.4</v>
      </c>
      <c r="BR16" s="1">
        <v>-1105.3</v>
      </c>
      <c r="BS16" s="8">
        <v>143436</v>
      </c>
      <c r="BT16" s="1">
        <v>-23651.4</v>
      </c>
      <c r="BU16" s="1">
        <v>46.030999999999999</v>
      </c>
      <c r="BV16" s="1">
        <v>46.286000000000001</v>
      </c>
      <c r="BW16" s="1">
        <v>46.47</v>
      </c>
      <c r="BX16" s="1">
        <f t="shared" si="6"/>
        <v>2526</v>
      </c>
      <c r="BY16" s="8">
        <v>920989</v>
      </c>
      <c r="BZ16" s="8">
        <v>143436</v>
      </c>
      <c r="CA16" s="8">
        <v>140898.37612569</v>
      </c>
      <c r="CC16" s="10">
        <f t="shared" si="7"/>
        <v>0.15574127378285735</v>
      </c>
      <c r="CD16" s="10">
        <f t="shared" si="7"/>
        <v>0.1529859489371643</v>
      </c>
    </row>
    <row r="17" spans="1:82" ht="15">
      <c r="A17" s="1">
        <f t="shared" ref="A17:A41" si="11">+B17+543</f>
        <v>2527</v>
      </c>
      <c r="B17" s="1">
        <v>1984</v>
      </c>
      <c r="C17" s="8">
        <v>988070</v>
      </c>
      <c r="D17" s="8">
        <v>988070</v>
      </c>
      <c r="E17" s="8">
        <v>988070</v>
      </c>
      <c r="F17" s="8">
        <v>988070</v>
      </c>
      <c r="G17" s="8">
        <v>988070</v>
      </c>
      <c r="H17" s="8"/>
      <c r="I17" s="8"/>
      <c r="J17" s="8"/>
      <c r="M17" s="8">
        <v>148241.79999999999</v>
      </c>
      <c r="N17" s="8">
        <v>148241.79999999999</v>
      </c>
      <c r="O17" s="23">
        <v>1138353</v>
      </c>
      <c r="P17" s="23">
        <v>1138353</v>
      </c>
      <c r="Q17" s="23">
        <v>1138353</v>
      </c>
      <c r="R17" s="56">
        <f t="shared" si="8"/>
        <v>0.86798207585871867</v>
      </c>
      <c r="S17" s="56">
        <f t="shared" si="0"/>
        <v>0.86798207585871867</v>
      </c>
      <c r="T17" s="56">
        <f t="shared" si="1"/>
        <v>0.86798207585871867</v>
      </c>
      <c r="U17" s="22">
        <v>140272</v>
      </c>
      <c r="V17" s="53">
        <v>140023</v>
      </c>
      <c r="W17" s="54">
        <f t="shared" si="9"/>
        <v>0.99822487738108823</v>
      </c>
      <c r="X17" s="22">
        <v>166785</v>
      </c>
      <c r="Y17" s="26"/>
      <c r="AA17" s="8">
        <v>140272</v>
      </c>
      <c r="AB17" s="8">
        <v>140272</v>
      </c>
      <c r="AC17" s="8">
        <v>140272</v>
      </c>
      <c r="AD17" s="9">
        <f t="shared" si="2"/>
        <v>14.196565020696914</v>
      </c>
      <c r="AE17" s="9">
        <f t="shared" si="3"/>
        <v>14.196565020696914</v>
      </c>
      <c r="AF17" s="9">
        <f t="shared" si="4"/>
        <v>14.196565020696914</v>
      </c>
      <c r="AG17" s="9"/>
      <c r="AH17" s="9"/>
      <c r="AI17" s="9"/>
      <c r="AJ17" s="1">
        <v>759037</v>
      </c>
      <c r="AK17" s="1">
        <v>130100</v>
      </c>
      <c r="AL17" s="1">
        <v>628937</v>
      </c>
      <c r="AM17" s="1">
        <v>282599</v>
      </c>
      <c r="AN17" s="1">
        <v>82076</v>
      </c>
      <c r="AO17" s="1">
        <v>200523</v>
      </c>
      <c r="AP17" s="1">
        <v>8616</v>
      </c>
      <c r="AQ17" s="1">
        <v>216401</v>
      </c>
      <c r="AR17" s="1">
        <v>258557</v>
      </c>
      <c r="AS17" s="1">
        <f t="shared" si="5"/>
        <v>20026</v>
      </c>
      <c r="AT17" s="1">
        <v>19512.807000000001</v>
      </c>
      <c r="AU17" s="3"/>
      <c r="AW17" s="1">
        <v>1138353</v>
      </c>
      <c r="AX17" s="1">
        <v>854543</v>
      </c>
      <c r="AY17" s="1">
        <v>141572</v>
      </c>
      <c r="AZ17" s="1">
        <v>712971</v>
      </c>
      <c r="BA17" s="1">
        <v>346643</v>
      </c>
      <c r="BB17" s="1">
        <v>97149</v>
      </c>
      <c r="BC17" s="1">
        <v>249494</v>
      </c>
      <c r="BD17" s="1">
        <v>11921</v>
      </c>
      <c r="BE17" s="1">
        <v>262337</v>
      </c>
      <c r="BF17" s="1">
        <v>332719</v>
      </c>
      <c r="BG17" s="1">
        <f t="shared" si="10"/>
        <v>4372</v>
      </c>
      <c r="BH17" s="1">
        <v>22480.655999999999</v>
      </c>
      <c r="BI17" s="3"/>
      <c r="BK17" s="1">
        <v>-32623.599999999999</v>
      </c>
      <c r="BO17" s="1">
        <v>73779.3</v>
      </c>
      <c r="BQ17" s="1">
        <v>182228.5</v>
      </c>
      <c r="BR17" s="1">
        <v>1363.1</v>
      </c>
      <c r="BS17" s="8">
        <v>148241.79999999999</v>
      </c>
      <c r="BT17" s="1">
        <v>-33986.699999999997</v>
      </c>
      <c r="BU17" s="1">
        <v>46.429000000000002</v>
      </c>
      <c r="BV17" s="1">
        <v>46.956000000000003</v>
      </c>
      <c r="BW17" s="1">
        <v>45.033999999999999</v>
      </c>
      <c r="BX17" s="1">
        <f t="shared" si="6"/>
        <v>2527</v>
      </c>
      <c r="BY17" s="8">
        <v>988070</v>
      </c>
      <c r="BZ17" s="8">
        <v>148241.79999999999</v>
      </c>
      <c r="CA17" s="8">
        <v>153053.78923188499</v>
      </c>
      <c r="CC17" s="10">
        <f t="shared" si="7"/>
        <v>0.15003167791755645</v>
      </c>
      <c r="CD17" s="10">
        <f t="shared" si="7"/>
        <v>0.15490176731596444</v>
      </c>
    </row>
    <row r="18" spans="1:82" ht="15">
      <c r="A18" s="1">
        <f t="shared" si="11"/>
        <v>2528</v>
      </c>
      <c r="B18" s="1">
        <v>1985</v>
      </c>
      <c r="C18" s="8">
        <v>1056496</v>
      </c>
      <c r="D18" s="8">
        <v>1056496</v>
      </c>
      <c r="E18" s="8">
        <v>1056496</v>
      </c>
      <c r="F18" s="8">
        <v>1056496</v>
      </c>
      <c r="G18" s="8">
        <v>1056496</v>
      </c>
      <c r="H18" s="8"/>
      <c r="I18" s="8"/>
      <c r="J18" s="8"/>
      <c r="M18" s="8">
        <v>160652.29999999999</v>
      </c>
      <c r="N18" s="8">
        <v>160652.29999999999</v>
      </c>
      <c r="O18" s="23">
        <v>1191255</v>
      </c>
      <c r="P18" s="23">
        <v>1191255</v>
      </c>
      <c r="Q18" s="23">
        <v>1191255</v>
      </c>
      <c r="R18" s="56">
        <f t="shared" si="8"/>
        <v>0.88687644542940014</v>
      </c>
      <c r="S18" s="56">
        <f t="shared" si="0"/>
        <v>0.88687644542940014</v>
      </c>
      <c r="T18" s="56">
        <f t="shared" si="1"/>
        <v>0.88687644542940014</v>
      </c>
      <c r="U18" s="22">
        <v>147605</v>
      </c>
      <c r="V18" s="53">
        <v>147337</v>
      </c>
      <c r="W18" s="54">
        <f t="shared" si="9"/>
        <v>0.99818434334880257</v>
      </c>
      <c r="X18" s="22">
        <v>177856</v>
      </c>
      <c r="Y18" s="26"/>
      <c r="AA18" s="8">
        <v>147605</v>
      </c>
      <c r="AB18" s="8">
        <v>147605</v>
      </c>
      <c r="AC18" s="8">
        <v>147605</v>
      </c>
      <c r="AD18" s="9">
        <f t="shared" si="2"/>
        <v>13.971183989338339</v>
      </c>
      <c r="AE18" s="9">
        <f t="shared" si="3"/>
        <v>13.971183989338339</v>
      </c>
      <c r="AF18" s="9">
        <f t="shared" si="4"/>
        <v>13.971183989338339</v>
      </c>
      <c r="AG18" s="9"/>
      <c r="AH18" s="9"/>
      <c r="AI18" s="9"/>
      <c r="AJ18" s="1">
        <v>800288</v>
      </c>
      <c r="AK18" s="1">
        <v>142923</v>
      </c>
      <c r="AL18" s="1">
        <v>657365</v>
      </c>
      <c r="AM18" s="1">
        <v>286999</v>
      </c>
      <c r="AN18" s="1">
        <v>91919</v>
      </c>
      <c r="AO18" s="1">
        <v>195080</v>
      </c>
      <c r="AP18" s="1">
        <v>11405</v>
      </c>
      <c r="AQ18" s="1">
        <v>245252</v>
      </c>
      <c r="AR18" s="1">
        <v>274073</v>
      </c>
      <c r="AS18" s="1">
        <f t="shared" si="5"/>
        <v>13375</v>
      </c>
      <c r="AT18" s="1">
        <v>20482.668000000001</v>
      </c>
      <c r="AU18" s="3"/>
      <c r="AW18" s="1">
        <v>1191255</v>
      </c>
      <c r="AX18" s="1">
        <v>874451</v>
      </c>
      <c r="AY18" s="1">
        <v>151252</v>
      </c>
      <c r="AZ18" s="1">
        <v>723199</v>
      </c>
      <c r="BA18" s="1">
        <v>333644</v>
      </c>
      <c r="BB18" s="1">
        <v>104332</v>
      </c>
      <c r="BC18" s="1">
        <v>229312</v>
      </c>
      <c r="BD18" s="1">
        <v>12230</v>
      </c>
      <c r="BE18" s="1">
        <v>288017</v>
      </c>
      <c r="BF18" s="1">
        <v>290571</v>
      </c>
      <c r="BG18" s="1">
        <f t="shared" si="10"/>
        <v>26516</v>
      </c>
      <c r="BH18" s="1">
        <v>23095.289000000001</v>
      </c>
      <c r="BI18" s="3"/>
      <c r="BK18" s="1">
        <v>-42455.3</v>
      </c>
      <c r="BO18" s="1">
        <v>101883.1</v>
      </c>
      <c r="BQ18" s="1">
        <v>200028.2</v>
      </c>
      <c r="BR18" s="1">
        <v>-3079.4</v>
      </c>
      <c r="BS18" s="8">
        <v>160652.29999999999</v>
      </c>
      <c r="BT18" s="1">
        <v>-39375.9</v>
      </c>
      <c r="BU18" s="1">
        <v>47.558</v>
      </c>
      <c r="BV18" s="1">
        <v>47.978000000000002</v>
      </c>
      <c r="BW18" s="1">
        <v>45.021999999999998</v>
      </c>
      <c r="BX18" s="1">
        <f t="shared" si="6"/>
        <v>2528</v>
      </c>
      <c r="BY18" s="8">
        <v>1056496</v>
      </c>
      <c r="BZ18" s="8">
        <v>160652.29999999999</v>
      </c>
      <c r="CA18" s="8">
        <v>165370.263677971</v>
      </c>
      <c r="CC18" s="10">
        <f t="shared" si="7"/>
        <v>0.15206143705229361</v>
      </c>
      <c r="CD18" s="10">
        <f t="shared" si="7"/>
        <v>0.15652710817454207</v>
      </c>
    </row>
    <row r="19" spans="1:82" ht="15">
      <c r="A19" s="1">
        <f t="shared" si="11"/>
        <v>2529</v>
      </c>
      <c r="B19" s="1">
        <v>1986</v>
      </c>
      <c r="C19" s="8">
        <v>1133397</v>
      </c>
      <c r="D19" s="8">
        <v>1133397</v>
      </c>
      <c r="E19" s="8">
        <v>1133397</v>
      </c>
      <c r="F19" s="8">
        <v>1133397</v>
      </c>
      <c r="G19" s="8">
        <v>1133397</v>
      </c>
      <c r="H19" s="8"/>
      <c r="I19" s="8"/>
      <c r="J19" s="8"/>
      <c r="M19" s="8">
        <v>169924.9</v>
      </c>
      <c r="N19" s="8">
        <v>169924.9</v>
      </c>
      <c r="O19" s="23">
        <v>1257177</v>
      </c>
      <c r="P19" s="23">
        <v>1257177</v>
      </c>
      <c r="Q19" s="23">
        <v>1257177</v>
      </c>
      <c r="R19" s="56">
        <f t="shared" si="8"/>
        <v>0.9015413104121377</v>
      </c>
      <c r="S19" s="56">
        <f t="shared" si="0"/>
        <v>0.9015413104121377</v>
      </c>
      <c r="T19" s="56">
        <f t="shared" si="1"/>
        <v>0.9015413104121377</v>
      </c>
      <c r="U19" s="22">
        <v>156684</v>
      </c>
      <c r="V19" s="53">
        <v>156399</v>
      </c>
      <c r="W19" s="54">
        <f t="shared" si="9"/>
        <v>0.99818105230910625</v>
      </c>
      <c r="X19" s="22">
        <v>192358</v>
      </c>
      <c r="Y19" s="26"/>
      <c r="AA19" s="8">
        <v>156684</v>
      </c>
      <c r="AB19" s="8">
        <v>156684</v>
      </c>
      <c r="AC19" s="8">
        <v>156684</v>
      </c>
      <c r="AD19" s="9">
        <f t="shared" si="2"/>
        <v>13.824282224145643</v>
      </c>
      <c r="AE19" s="9">
        <f t="shared" si="3"/>
        <v>13.824282224145643</v>
      </c>
      <c r="AF19" s="9">
        <f t="shared" si="4"/>
        <v>13.824282224145643</v>
      </c>
      <c r="AG19" s="9"/>
      <c r="AH19" s="9"/>
      <c r="AI19" s="9"/>
      <c r="AJ19" s="1">
        <v>840348</v>
      </c>
      <c r="AK19" s="1">
        <v>144564</v>
      </c>
      <c r="AL19" s="1">
        <v>695784</v>
      </c>
      <c r="AM19" s="1">
        <v>292193</v>
      </c>
      <c r="AN19" s="1">
        <v>83579</v>
      </c>
      <c r="AO19" s="1">
        <v>208614</v>
      </c>
      <c r="AP19" s="1">
        <v>1043</v>
      </c>
      <c r="AQ19" s="1">
        <v>290170</v>
      </c>
      <c r="AR19" s="1">
        <v>267131</v>
      </c>
      <c r="AS19" s="1">
        <f t="shared" si="5"/>
        <v>23226</v>
      </c>
      <c r="AT19" s="1">
        <v>21583.991999999998</v>
      </c>
      <c r="AU19" s="3"/>
      <c r="AW19" s="1">
        <v>1257177</v>
      </c>
      <c r="AX19" s="1">
        <v>899104</v>
      </c>
      <c r="AY19" s="1">
        <v>150208</v>
      </c>
      <c r="AZ19" s="1">
        <v>748896</v>
      </c>
      <c r="BA19" s="1">
        <v>331353</v>
      </c>
      <c r="BB19" s="1">
        <v>93547</v>
      </c>
      <c r="BC19" s="1">
        <v>237806</v>
      </c>
      <c r="BD19" s="1">
        <v>142</v>
      </c>
      <c r="BE19" s="1">
        <v>332419</v>
      </c>
      <c r="BF19" s="1">
        <v>287873</v>
      </c>
      <c r="BG19" s="1">
        <f t="shared" si="10"/>
        <v>17968</v>
      </c>
      <c r="BH19" s="1">
        <v>23941.212</v>
      </c>
      <c r="BI19" s="3"/>
      <c r="BK19" s="1">
        <v>-35095.599999999999</v>
      </c>
      <c r="BO19" s="1">
        <v>112360.8</v>
      </c>
      <c r="BQ19" s="1">
        <v>204279.4</v>
      </c>
      <c r="BR19" s="1">
        <v>-741.1</v>
      </c>
      <c r="BS19" s="8">
        <v>169924.9</v>
      </c>
      <c r="BT19" s="1">
        <v>-34354.5</v>
      </c>
      <c r="BU19" s="1">
        <v>48.433999999999997</v>
      </c>
      <c r="BV19" s="1">
        <v>48.771000000000001</v>
      </c>
      <c r="BW19" s="1">
        <v>44.831000000000003</v>
      </c>
      <c r="BX19" s="1">
        <f t="shared" si="6"/>
        <v>2529</v>
      </c>
      <c r="BY19" s="8">
        <v>1133397</v>
      </c>
      <c r="BZ19" s="8">
        <v>169924.9</v>
      </c>
      <c r="CA19" s="8">
        <v>179027.255281702</v>
      </c>
      <c r="CC19" s="10">
        <f t="shared" si="7"/>
        <v>0.14992531301918038</v>
      </c>
      <c r="CD19" s="10">
        <f t="shared" si="7"/>
        <v>0.15795635181820844</v>
      </c>
    </row>
    <row r="20" spans="1:82" ht="15">
      <c r="A20" s="1">
        <f t="shared" si="11"/>
        <v>2530</v>
      </c>
      <c r="B20" s="1">
        <v>1987</v>
      </c>
      <c r="C20" s="8">
        <v>1299913</v>
      </c>
      <c r="D20" s="8">
        <v>1299913</v>
      </c>
      <c r="E20" s="8">
        <v>1299913</v>
      </c>
      <c r="F20" s="8">
        <v>1299913</v>
      </c>
      <c r="G20" s="8">
        <v>1299913</v>
      </c>
      <c r="H20" s="8"/>
      <c r="I20" s="8"/>
      <c r="J20" s="8"/>
      <c r="M20" s="8">
        <v>202021.3</v>
      </c>
      <c r="N20" s="8">
        <v>202021.3</v>
      </c>
      <c r="O20" s="23">
        <v>1376847</v>
      </c>
      <c r="P20" s="23">
        <v>1376847</v>
      </c>
      <c r="Q20" s="23">
        <v>1376847</v>
      </c>
      <c r="R20" s="56">
        <f t="shared" si="8"/>
        <v>0.94412305797230922</v>
      </c>
      <c r="S20" s="56">
        <f t="shared" si="0"/>
        <v>0.94412305797230922</v>
      </c>
      <c r="T20" s="56">
        <f t="shared" si="1"/>
        <v>0.94412305797230922</v>
      </c>
      <c r="U20" s="22">
        <v>187909</v>
      </c>
      <c r="V20" s="53">
        <v>187605</v>
      </c>
      <c r="W20" s="54">
        <f t="shared" si="9"/>
        <v>0.99838219563724995</v>
      </c>
      <c r="X20" s="22">
        <v>224300</v>
      </c>
      <c r="Y20" s="26"/>
      <c r="AA20" s="8">
        <v>187909</v>
      </c>
      <c r="AB20" s="8">
        <v>187909</v>
      </c>
      <c r="AC20" s="8">
        <v>187909</v>
      </c>
      <c r="AD20" s="9">
        <f t="shared" si="2"/>
        <v>14.455505868469659</v>
      </c>
      <c r="AE20" s="9">
        <f t="shared" si="3"/>
        <v>14.455505868469659</v>
      </c>
      <c r="AF20" s="9">
        <f t="shared" si="4"/>
        <v>14.455505868469659</v>
      </c>
      <c r="AG20" s="9"/>
      <c r="AH20" s="9"/>
      <c r="AI20" s="9"/>
      <c r="AJ20" s="1">
        <v>928288</v>
      </c>
      <c r="AK20" s="1">
        <v>147224</v>
      </c>
      <c r="AL20" s="1">
        <v>781064</v>
      </c>
      <c r="AM20" s="1">
        <v>359269</v>
      </c>
      <c r="AN20" s="1">
        <v>77482</v>
      </c>
      <c r="AO20" s="1">
        <v>281787</v>
      </c>
      <c r="AP20" s="1">
        <v>3078</v>
      </c>
      <c r="AQ20" s="1">
        <v>375597</v>
      </c>
      <c r="AR20" s="1">
        <v>368317</v>
      </c>
      <c r="AS20" s="1">
        <f t="shared" si="5"/>
        <v>-1998</v>
      </c>
      <c r="AT20" s="1">
        <v>24330.637999999999</v>
      </c>
      <c r="AU20" s="3"/>
      <c r="AW20" s="1">
        <v>1376847</v>
      </c>
      <c r="AX20" s="1">
        <v>964420</v>
      </c>
      <c r="AY20" s="1">
        <v>150637</v>
      </c>
      <c r="AZ20" s="1">
        <v>813783</v>
      </c>
      <c r="BA20" s="1">
        <v>392408</v>
      </c>
      <c r="BB20" s="1">
        <v>84568</v>
      </c>
      <c r="BC20" s="1">
        <v>307840</v>
      </c>
      <c r="BD20" s="1">
        <v>1776</v>
      </c>
      <c r="BE20" s="1">
        <v>404905</v>
      </c>
      <c r="BF20" s="1">
        <v>384479</v>
      </c>
      <c r="BG20" s="1">
        <f t="shared" si="10"/>
        <v>2183</v>
      </c>
      <c r="BH20" s="1">
        <v>25770.621999999999</v>
      </c>
      <c r="BI20" s="3"/>
      <c r="BK20" s="1">
        <v>-7347.5</v>
      </c>
      <c r="BO20" s="1">
        <v>129106.7</v>
      </c>
      <c r="BQ20" s="1">
        <v>211987.9</v>
      </c>
      <c r="BR20" s="1">
        <v>2619.1</v>
      </c>
      <c r="BS20" s="8">
        <v>202021.3</v>
      </c>
      <c r="BT20" s="1">
        <v>-9966.6</v>
      </c>
      <c r="BU20" s="1">
        <v>49.645000000000003</v>
      </c>
      <c r="BV20" s="1">
        <v>51.075000000000003</v>
      </c>
      <c r="BW20" s="1">
        <v>47.497</v>
      </c>
      <c r="BX20" s="1">
        <f t="shared" si="6"/>
        <v>2530</v>
      </c>
      <c r="BY20" s="8">
        <v>1299913</v>
      </c>
      <c r="BZ20" s="8">
        <v>202021.3</v>
      </c>
      <c r="CA20" s="8">
        <v>207559.332332558</v>
      </c>
      <c r="CC20" s="10">
        <f t="shared" si="7"/>
        <v>0.15541140060911768</v>
      </c>
      <c r="CD20" s="10">
        <f t="shared" si="7"/>
        <v>0.15967171059336893</v>
      </c>
    </row>
    <row r="21" spans="1:82" ht="15">
      <c r="A21" s="1">
        <f t="shared" si="11"/>
        <v>2531</v>
      </c>
      <c r="B21" s="1">
        <v>1988</v>
      </c>
      <c r="C21" s="8">
        <v>1559804</v>
      </c>
      <c r="D21" s="8">
        <v>1559804</v>
      </c>
      <c r="E21" s="8">
        <v>1559804</v>
      </c>
      <c r="F21" s="8">
        <v>1559804</v>
      </c>
      <c r="G21" s="8">
        <v>1559804</v>
      </c>
      <c r="H21" s="8"/>
      <c r="I21" s="8"/>
      <c r="J21" s="8"/>
      <c r="M21" s="8">
        <v>258169.2</v>
      </c>
      <c r="N21" s="8">
        <v>258169.2</v>
      </c>
      <c r="O21" s="23">
        <v>1559804</v>
      </c>
      <c r="P21" s="23">
        <v>1559804</v>
      </c>
      <c r="Q21" s="23">
        <v>1559804</v>
      </c>
      <c r="R21" s="56">
        <f t="shared" si="8"/>
        <v>1</v>
      </c>
      <c r="S21" s="56">
        <f t="shared" si="0"/>
        <v>1</v>
      </c>
      <c r="T21" s="56">
        <f t="shared" si="1"/>
        <v>1</v>
      </c>
      <c r="U21" s="22">
        <v>248863</v>
      </c>
      <c r="V21" s="53">
        <v>248530</v>
      </c>
      <c r="W21" s="54">
        <f t="shared" si="9"/>
        <v>0.99866191438663043</v>
      </c>
      <c r="X21" s="22">
        <v>288591</v>
      </c>
      <c r="Y21" s="26"/>
      <c r="AA21" s="8">
        <v>248863</v>
      </c>
      <c r="AB21" s="8">
        <v>248863</v>
      </c>
      <c r="AC21" s="8">
        <v>248863</v>
      </c>
      <c r="AD21" s="9">
        <f t="shared" si="2"/>
        <v>15.954760982790145</v>
      </c>
      <c r="AE21" s="9">
        <f t="shared" si="3"/>
        <v>15.954760982790145</v>
      </c>
      <c r="AF21" s="9">
        <f t="shared" si="4"/>
        <v>15.954760982790145</v>
      </c>
      <c r="AG21" s="9"/>
      <c r="AH21" s="9"/>
      <c r="AI21" s="9"/>
      <c r="AJ21" s="1">
        <v>1041718</v>
      </c>
      <c r="AK21" s="1">
        <v>156710</v>
      </c>
      <c r="AL21" s="1">
        <v>885008</v>
      </c>
      <c r="AM21" s="1">
        <v>478534</v>
      </c>
      <c r="AN21" s="1">
        <v>78713</v>
      </c>
      <c r="AO21" s="1">
        <v>399821</v>
      </c>
      <c r="AP21" s="1">
        <v>29820</v>
      </c>
      <c r="AQ21" s="1">
        <v>514922</v>
      </c>
      <c r="AR21" s="1">
        <v>536596</v>
      </c>
      <c r="AS21" s="1">
        <f t="shared" si="5"/>
        <v>-31406</v>
      </c>
      <c r="AT21" s="1">
        <v>28711.923999999999</v>
      </c>
      <c r="AU21" s="3"/>
      <c r="AW21" s="1">
        <v>1559804</v>
      </c>
      <c r="AX21" s="1">
        <v>1041718</v>
      </c>
      <c r="AY21" s="1">
        <v>156710</v>
      </c>
      <c r="AZ21" s="1">
        <v>885008</v>
      </c>
      <c r="BA21" s="1">
        <v>478534</v>
      </c>
      <c r="BB21" s="1">
        <v>78713</v>
      </c>
      <c r="BC21" s="1">
        <v>399821</v>
      </c>
      <c r="BD21" s="1">
        <v>29820</v>
      </c>
      <c r="BE21" s="1">
        <v>514922</v>
      </c>
      <c r="BF21" s="1">
        <v>536596</v>
      </c>
      <c r="BG21" s="1">
        <f t="shared" si="10"/>
        <v>-31406</v>
      </c>
      <c r="BH21" s="1">
        <v>28711.923999999999</v>
      </c>
      <c r="BI21" s="3"/>
      <c r="BK21" s="1">
        <v>36681</v>
      </c>
      <c r="BO21" s="1">
        <v>133064.20000000001</v>
      </c>
      <c r="BQ21" s="1">
        <v>223089.4</v>
      </c>
      <c r="BR21" s="1">
        <v>1601.2</v>
      </c>
      <c r="BS21" s="8">
        <v>258169.2</v>
      </c>
      <c r="BT21" s="1">
        <v>35079.800000000003</v>
      </c>
      <c r="BU21" s="1">
        <v>51.533000000000001</v>
      </c>
      <c r="BV21" s="1">
        <v>54.097999999999999</v>
      </c>
      <c r="BW21" s="1">
        <v>51.39</v>
      </c>
      <c r="BX21" s="1">
        <f t="shared" si="6"/>
        <v>2531</v>
      </c>
      <c r="BY21" s="8">
        <v>1559804</v>
      </c>
      <c r="BZ21" s="8">
        <v>258169.2</v>
      </c>
      <c r="CA21" s="8">
        <v>252015.020138483</v>
      </c>
      <c r="CC21" s="10">
        <f t="shared" si="7"/>
        <v>0.16551387225574496</v>
      </c>
      <c r="CD21" s="10">
        <f t="shared" si="7"/>
        <v>0.16156838945052263</v>
      </c>
    </row>
    <row r="22" spans="1:82" ht="15">
      <c r="A22" s="1">
        <f t="shared" si="11"/>
        <v>2532</v>
      </c>
      <c r="B22" s="1">
        <v>1989</v>
      </c>
      <c r="C22" s="8">
        <v>1856992</v>
      </c>
      <c r="D22" s="8">
        <v>1856992</v>
      </c>
      <c r="E22" s="8">
        <v>1856992</v>
      </c>
      <c r="F22" s="8">
        <v>1856992</v>
      </c>
      <c r="G22" s="8">
        <v>1856992</v>
      </c>
      <c r="H22" s="8"/>
      <c r="I22" s="8"/>
      <c r="J22" s="8"/>
      <c r="M22" s="8">
        <v>327149.3</v>
      </c>
      <c r="N22" s="8">
        <v>327149.3</v>
      </c>
      <c r="O22" s="23">
        <v>1749952</v>
      </c>
      <c r="P22" s="23">
        <v>1749952</v>
      </c>
      <c r="Q22" s="23">
        <v>1749952</v>
      </c>
      <c r="R22" s="56">
        <f t="shared" si="8"/>
        <v>1.0611673920198954</v>
      </c>
      <c r="S22" s="56">
        <f t="shared" si="0"/>
        <v>1.0611673920198954</v>
      </c>
      <c r="T22" s="56">
        <f t="shared" si="1"/>
        <v>1.0611673920198954</v>
      </c>
      <c r="U22" s="22">
        <v>310828</v>
      </c>
      <c r="V22" s="53">
        <v>310434</v>
      </c>
      <c r="W22" s="54">
        <f t="shared" si="9"/>
        <v>0.99873241792888667</v>
      </c>
      <c r="X22" s="22">
        <v>354855</v>
      </c>
      <c r="Y22" s="26"/>
      <c r="AA22" s="8">
        <v>310828</v>
      </c>
      <c r="AB22" s="8">
        <v>310828</v>
      </c>
      <c r="AC22" s="8">
        <v>310828</v>
      </c>
      <c r="AD22" s="9">
        <f t="shared" si="2"/>
        <v>16.738251968775309</v>
      </c>
      <c r="AE22" s="9">
        <f t="shared" si="3"/>
        <v>16.738251968775309</v>
      </c>
      <c r="AF22" s="9">
        <f t="shared" si="4"/>
        <v>16.738251968775309</v>
      </c>
      <c r="AG22" s="9"/>
      <c r="AH22" s="9"/>
      <c r="AI22" s="9"/>
      <c r="AJ22" s="1">
        <v>1207361</v>
      </c>
      <c r="AK22" s="1">
        <v>176798</v>
      </c>
      <c r="AL22" s="1">
        <v>1030563</v>
      </c>
      <c r="AM22" s="1">
        <v>642876</v>
      </c>
      <c r="AN22" s="1">
        <v>93689</v>
      </c>
      <c r="AO22" s="1">
        <v>549187</v>
      </c>
      <c r="AP22" s="1">
        <v>8299</v>
      </c>
      <c r="AQ22" s="1">
        <v>648490</v>
      </c>
      <c r="AR22" s="1">
        <v>696101</v>
      </c>
      <c r="AS22" s="1">
        <f t="shared" si="5"/>
        <v>-46067</v>
      </c>
      <c r="AT22" s="1">
        <v>33632.629000000001</v>
      </c>
      <c r="AU22" s="3"/>
      <c r="AW22" s="1">
        <v>1749952</v>
      </c>
      <c r="AX22" s="1">
        <v>1145006</v>
      </c>
      <c r="AY22" s="1">
        <v>160822</v>
      </c>
      <c r="AZ22" s="1">
        <v>984184</v>
      </c>
      <c r="BA22" s="1">
        <v>586318</v>
      </c>
      <c r="BB22" s="1">
        <v>85647</v>
      </c>
      <c r="BC22" s="1">
        <v>500671</v>
      </c>
      <c r="BD22" s="1">
        <v>8432</v>
      </c>
      <c r="BE22" s="1">
        <v>623826</v>
      </c>
      <c r="BF22" s="1">
        <v>652439</v>
      </c>
      <c r="BG22" s="1">
        <f t="shared" si="10"/>
        <v>-38809</v>
      </c>
      <c r="BH22" s="1">
        <v>31693.991000000002</v>
      </c>
      <c r="BI22" s="3"/>
      <c r="BK22" s="1">
        <v>62972.800000000003</v>
      </c>
      <c r="BO22" s="1">
        <v>128815.1</v>
      </c>
      <c r="BQ22" s="1">
        <v>263797.90000000002</v>
      </c>
      <c r="BR22" s="1">
        <v>-381.6</v>
      </c>
      <c r="BS22" s="8">
        <v>327149.3</v>
      </c>
      <c r="BT22" s="1">
        <v>63351.4</v>
      </c>
      <c r="BU22" s="1">
        <v>54.293999999999997</v>
      </c>
      <c r="BV22" s="1">
        <v>57.406999999999996</v>
      </c>
      <c r="BW22" s="1">
        <v>53.753</v>
      </c>
      <c r="BX22" s="1">
        <f t="shared" si="6"/>
        <v>2532</v>
      </c>
      <c r="BY22" s="8">
        <v>1856992</v>
      </c>
      <c r="BZ22" s="8">
        <v>327149.3</v>
      </c>
      <c r="CA22" s="8">
        <v>303258.02332546399</v>
      </c>
      <c r="CC22" s="10">
        <f t="shared" si="7"/>
        <v>0.17617162594130722</v>
      </c>
      <c r="CD22" s="10">
        <f t="shared" si="7"/>
        <v>0.16330604726647394</v>
      </c>
    </row>
    <row r="23" spans="1:82" ht="15">
      <c r="A23" s="1">
        <f t="shared" si="11"/>
        <v>2533</v>
      </c>
      <c r="B23" s="1">
        <v>1990</v>
      </c>
      <c r="C23" s="8">
        <v>2183545</v>
      </c>
      <c r="D23" s="8">
        <v>2183545</v>
      </c>
      <c r="E23" s="8">
        <v>2183545</v>
      </c>
      <c r="F23" s="8">
        <v>2183545</v>
      </c>
      <c r="G23" s="8">
        <v>2183545</v>
      </c>
      <c r="H23" s="8"/>
      <c r="I23" s="8"/>
      <c r="J23" s="8"/>
      <c r="M23" s="8">
        <v>411652.2</v>
      </c>
      <c r="N23" s="8">
        <v>411652.2</v>
      </c>
      <c r="O23" s="23">
        <v>1945372</v>
      </c>
      <c r="P23" s="23">
        <v>1945372</v>
      </c>
      <c r="Q23" s="23">
        <v>1945372</v>
      </c>
      <c r="R23" s="56">
        <f t="shared" si="8"/>
        <v>1.1224305685493572</v>
      </c>
      <c r="S23" s="56">
        <f t="shared" si="0"/>
        <v>1.1224305685493572</v>
      </c>
      <c r="T23" s="56">
        <f t="shared" si="1"/>
        <v>1.1224305685493572</v>
      </c>
      <c r="U23" s="22">
        <v>413415</v>
      </c>
      <c r="V23" s="53">
        <v>412974</v>
      </c>
      <c r="W23" s="54">
        <f t="shared" si="9"/>
        <v>0.99893327528028741</v>
      </c>
      <c r="X23" s="22">
        <v>452945</v>
      </c>
      <c r="Y23" s="26"/>
      <c r="AA23" s="8">
        <v>413415</v>
      </c>
      <c r="AB23" s="8">
        <v>413415</v>
      </c>
      <c r="AC23" s="8">
        <v>413415</v>
      </c>
      <c r="AD23" s="9">
        <f t="shared" si="2"/>
        <v>18.93320265897886</v>
      </c>
      <c r="AE23" s="9">
        <f t="shared" si="3"/>
        <v>18.93320265897886</v>
      </c>
      <c r="AF23" s="9">
        <f t="shared" si="4"/>
        <v>18.93320265897886</v>
      </c>
      <c r="AG23" s="9"/>
      <c r="AH23" s="9"/>
      <c r="AI23" s="9"/>
      <c r="AJ23" s="1">
        <v>1440335</v>
      </c>
      <c r="AK23" s="1">
        <v>205354</v>
      </c>
      <c r="AL23" s="1">
        <v>1234981</v>
      </c>
      <c r="AM23" s="1">
        <v>881764</v>
      </c>
      <c r="AN23" s="1">
        <v>134021</v>
      </c>
      <c r="AO23" s="1">
        <v>747743</v>
      </c>
      <c r="AP23" s="1">
        <v>21214</v>
      </c>
      <c r="AQ23" s="1">
        <v>745286</v>
      </c>
      <c r="AR23" s="1">
        <v>909456</v>
      </c>
      <c r="AS23" s="1">
        <f t="shared" si="5"/>
        <v>-4402</v>
      </c>
      <c r="AT23" s="1">
        <v>39104.300000000003</v>
      </c>
      <c r="AU23" s="3"/>
      <c r="AW23" s="1">
        <v>1945372</v>
      </c>
      <c r="AX23" s="1">
        <v>1282879</v>
      </c>
      <c r="AY23" s="1">
        <v>171944</v>
      </c>
      <c r="AZ23" s="1">
        <v>1110935</v>
      </c>
      <c r="BA23" s="1">
        <v>759870</v>
      </c>
      <c r="BB23" s="1">
        <v>114216</v>
      </c>
      <c r="BC23" s="1">
        <v>645654</v>
      </c>
      <c r="BD23" s="1">
        <v>20652</v>
      </c>
      <c r="BE23" s="1">
        <v>709649</v>
      </c>
      <c r="BF23" s="1">
        <v>806980</v>
      </c>
      <c r="BG23" s="1">
        <f t="shared" si="10"/>
        <v>20698</v>
      </c>
      <c r="BH23" s="1">
        <v>34838.947999999997</v>
      </c>
      <c r="BI23" s="3"/>
      <c r="BK23" s="1">
        <v>106681.7</v>
      </c>
      <c r="BL23" s="1">
        <v>278346.2</v>
      </c>
      <c r="BO23" s="1">
        <v>93492.7</v>
      </c>
      <c r="BP23" s="1">
        <v>371838.9</v>
      </c>
      <c r="BQ23" s="1">
        <v>303861.40000000002</v>
      </c>
      <c r="BR23" s="1">
        <v>-1109.0999999999999</v>
      </c>
      <c r="BS23" s="8">
        <v>411652.2</v>
      </c>
      <c r="BT23" s="1">
        <v>107790.8</v>
      </c>
      <c r="BU23" s="1">
        <v>57.478000000000002</v>
      </c>
      <c r="BV23" s="1">
        <v>60.720999999999997</v>
      </c>
      <c r="BW23" s="1">
        <v>55.609000000000002</v>
      </c>
      <c r="BX23" s="1">
        <f t="shared" si="6"/>
        <v>2533</v>
      </c>
      <c r="BY23" s="8">
        <v>2183545</v>
      </c>
      <c r="BZ23" s="8">
        <v>411652.2</v>
      </c>
      <c r="CA23" s="8">
        <v>360004.66620293201</v>
      </c>
      <c r="CC23" s="10">
        <f t="shared" si="7"/>
        <v>0.18852471554284433</v>
      </c>
      <c r="CD23" s="10">
        <f t="shared" si="7"/>
        <v>0.16487164963530956</v>
      </c>
    </row>
    <row r="24" spans="1:82" ht="15">
      <c r="A24" s="1">
        <f t="shared" si="11"/>
        <v>2534</v>
      </c>
      <c r="B24" s="1">
        <v>1991</v>
      </c>
      <c r="C24" s="8">
        <v>2506635</v>
      </c>
      <c r="D24" s="8">
        <v>2506635</v>
      </c>
      <c r="E24" s="8">
        <v>2506635</v>
      </c>
      <c r="F24" s="8">
        <v>2506635</v>
      </c>
      <c r="G24" s="8">
        <v>2506635</v>
      </c>
      <c r="H24" s="8"/>
      <c r="I24" s="8"/>
      <c r="M24" s="8">
        <v>462607.6</v>
      </c>
      <c r="N24" s="8">
        <v>462607.6</v>
      </c>
      <c r="O24" s="23">
        <v>2111862</v>
      </c>
      <c r="P24" s="23">
        <v>2111862</v>
      </c>
      <c r="Q24" s="23">
        <v>2111862</v>
      </c>
      <c r="R24" s="56">
        <f t="shared" si="8"/>
        <v>1.1869312483486136</v>
      </c>
      <c r="S24" s="56">
        <f t="shared" si="0"/>
        <v>1.1869312483486136</v>
      </c>
      <c r="T24" s="56">
        <f t="shared" si="1"/>
        <v>1.1869312483486136</v>
      </c>
      <c r="U24" s="22">
        <v>487645</v>
      </c>
      <c r="V24" s="53">
        <v>484206</v>
      </c>
      <c r="W24" s="54">
        <f t="shared" si="9"/>
        <v>0.99294773862133312</v>
      </c>
      <c r="X24" s="22">
        <v>516378</v>
      </c>
      <c r="Y24" s="26"/>
      <c r="Z24" s="23"/>
      <c r="AA24" s="8">
        <v>487645</v>
      </c>
      <c r="AB24" s="8">
        <v>487645</v>
      </c>
      <c r="AC24" s="8">
        <v>487645</v>
      </c>
      <c r="AD24" s="9">
        <f t="shared" si="2"/>
        <v>19.45416863643889</v>
      </c>
      <c r="AE24" s="9">
        <f t="shared" si="3"/>
        <v>19.45416863643889</v>
      </c>
      <c r="AF24" s="9">
        <f t="shared" si="4"/>
        <v>19.45416863643889</v>
      </c>
      <c r="AG24" s="9"/>
      <c r="AH24" s="9"/>
      <c r="AI24" s="9"/>
      <c r="AJ24" s="1">
        <v>1609189</v>
      </c>
      <c r="AK24" s="1">
        <v>231127</v>
      </c>
      <c r="AL24" s="1">
        <v>1378062</v>
      </c>
      <c r="AM24" s="1">
        <v>1043552</v>
      </c>
      <c r="AN24" s="1">
        <v>180954</v>
      </c>
      <c r="AO24" s="1">
        <v>862598</v>
      </c>
      <c r="AP24" s="1">
        <v>30325</v>
      </c>
      <c r="AQ24" s="1">
        <v>901494</v>
      </c>
      <c r="AR24" s="1">
        <v>1065491</v>
      </c>
      <c r="AS24" s="1">
        <f t="shared" si="5"/>
        <v>12434</v>
      </c>
      <c r="AT24" s="1">
        <v>44307.190999999999</v>
      </c>
      <c r="AU24" s="3"/>
      <c r="AW24" s="1">
        <v>2111862</v>
      </c>
      <c r="AX24" s="1">
        <v>1353753</v>
      </c>
      <c r="AY24" s="1">
        <v>182589</v>
      </c>
      <c r="AZ24" s="1">
        <v>1171164</v>
      </c>
      <c r="BA24" s="1">
        <v>856227</v>
      </c>
      <c r="BB24" s="1">
        <v>144773</v>
      </c>
      <c r="BC24" s="1">
        <v>711454</v>
      </c>
      <c r="BD24" s="1">
        <v>28449</v>
      </c>
      <c r="BE24" s="1">
        <v>817090</v>
      </c>
      <c r="BF24" s="1">
        <v>911390</v>
      </c>
      <c r="BG24" s="1">
        <f t="shared" si="10"/>
        <v>32267</v>
      </c>
      <c r="BH24" s="1">
        <v>37329.197</v>
      </c>
      <c r="BI24" s="3"/>
      <c r="BK24" s="1">
        <v>107706.9</v>
      </c>
      <c r="BL24" s="1">
        <v>230108.79999999999</v>
      </c>
      <c r="BO24" s="1">
        <v>95583.5</v>
      </c>
      <c r="BP24" s="1">
        <v>325692.3</v>
      </c>
      <c r="BQ24" s="1">
        <v>362237.9</v>
      </c>
      <c r="BR24" s="1">
        <v>7337.2</v>
      </c>
      <c r="BS24" s="8">
        <v>462607.6</v>
      </c>
      <c r="BT24" s="1">
        <v>100369.7</v>
      </c>
      <c r="BU24" s="1">
        <v>60.76</v>
      </c>
      <c r="BV24" s="1">
        <v>64.209999999999994</v>
      </c>
      <c r="BW24" s="1">
        <v>59.386000000000003</v>
      </c>
      <c r="BX24" s="1">
        <f t="shared" si="6"/>
        <v>2534</v>
      </c>
      <c r="BY24" s="8">
        <v>2506635</v>
      </c>
      <c r="BZ24" s="8">
        <v>462607.6</v>
      </c>
      <c r="CA24" s="8">
        <v>416593.59897255001</v>
      </c>
      <c r="CC24" s="10">
        <f t="shared" si="7"/>
        <v>0.18455323571241922</v>
      </c>
      <c r="CD24" s="10">
        <f t="shared" si="7"/>
        <v>0.16619635446427183</v>
      </c>
    </row>
    <row r="25" spans="1:82" ht="15">
      <c r="A25" s="1">
        <f t="shared" si="11"/>
        <v>2535</v>
      </c>
      <c r="B25" s="1">
        <v>1992</v>
      </c>
      <c r="C25" s="8">
        <v>2830914</v>
      </c>
      <c r="D25" s="8">
        <v>2830914</v>
      </c>
      <c r="E25" s="8">
        <v>2830914</v>
      </c>
      <c r="F25" s="8">
        <v>2830914</v>
      </c>
      <c r="G25" s="8">
        <v>2830914</v>
      </c>
      <c r="H25" s="8"/>
      <c r="I25" s="8"/>
      <c r="J25" s="8"/>
      <c r="M25" s="8">
        <v>511317</v>
      </c>
      <c r="N25" s="8">
        <v>511317</v>
      </c>
      <c r="O25" s="23">
        <v>2282572</v>
      </c>
      <c r="P25" s="23">
        <v>2282572</v>
      </c>
      <c r="Q25" s="23">
        <v>2282572</v>
      </c>
      <c r="R25" s="56">
        <f t="shared" si="8"/>
        <v>1.2402298810289445</v>
      </c>
      <c r="S25" s="56">
        <f t="shared" si="0"/>
        <v>1.2402298810289445</v>
      </c>
      <c r="T25" s="56">
        <f t="shared" si="1"/>
        <v>1.2402298810289445</v>
      </c>
      <c r="U25" s="22">
        <v>526270</v>
      </c>
      <c r="V25" s="53">
        <v>521132</v>
      </c>
      <c r="W25" s="54">
        <f t="shared" si="9"/>
        <v>0.99023695061470351</v>
      </c>
      <c r="X25" s="22">
        <v>549734</v>
      </c>
      <c r="Y25" s="26"/>
      <c r="Z25" s="23"/>
      <c r="AA25" s="8">
        <v>526270</v>
      </c>
      <c r="AB25" s="8">
        <v>526270</v>
      </c>
      <c r="AC25" s="8">
        <v>526270</v>
      </c>
      <c r="AD25" s="9">
        <f t="shared" si="2"/>
        <v>18.590109060183391</v>
      </c>
      <c r="AE25" s="9">
        <f t="shared" si="3"/>
        <v>18.590109060183391</v>
      </c>
      <c r="AF25" s="9">
        <f t="shared" si="4"/>
        <v>18.590109060183391</v>
      </c>
      <c r="AG25" s="9"/>
      <c r="AH25" s="9"/>
      <c r="AI25" s="9"/>
      <c r="AJ25" s="1">
        <v>1830700</v>
      </c>
      <c r="AK25" s="1">
        <v>280203</v>
      </c>
      <c r="AL25" s="1">
        <v>1550497</v>
      </c>
      <c r="AM25" s="1">
        <v>1111283</v>
      </c>
      <c r="AN25" s="1">
        <v>229829</v>
      </c>
      <c r="AO25" s="1">
        <v>881454</v>
      </c>
      <c r="AP25" s="1">
        <v>20062</v>
      </c>
      <c r="AQ25" s="1">
        <v>1046659</v>
      </c>
      <c r="AR25" s="1">
        <v>1160170</v>
      </c>
      <c r="AS25" s="1">
        <f t="shared" si="5"/>
        <v>17620</v>
      </c>
      <c r="AT25" s="1">
        <v>49410.305</v>
      </c>
      <c r="AU25" s="3"/>
      <c r="AW25" s="1">
        <v>2282572</v>
      </c>
      <c r="AX25" s="1">
        <v>1467307</v>
      </c>
      <c r="AY25" s="1">
        <v>194276</v>
      </c>
      <c r="AZ25" s="1">
        <v>1273031</v>
      </c>
      <c r="BA25" s="1">
        <v>913052</v>
      </c>
      <c r="BB25" s="1">
        <v>183154</v>
      </c>
      <c r="BC25" s="1">
        <v>729898</v>
      </c>
      <c r="BD25" s="1">
        <v>17802</v>
      </c>
      <c r="BE25" s="1">
        <v>929909</v>
      </c>
      <c r="BF25" s="1">
        <v>993127</v>
      </c>
      <c r="BG25" s="1">
        <f t="shared" si="10"/>
        <v>52371</v>
      </c>
      <c r="BH25" s="1">
        <v>39839.633999999998</v>
      </c>
      <c r="BI25" s="3"/>
      <c r="BK25" s="1">
        <v>72811</v>
      </c>
      <c r="BL25" s="1">
        <v>202693.6</v>
      </c>
      <c r="BO25" s="1">
        <v>97595.3</v>
      </c>
      <c r="BP25" s="1">
        <v>300288.90000000002</v>
      </c>
      <c r="BQ25" s="1">
        <v>442611</v>
      </c>
      <c r="BR25" s="1">
        <v>4105</v>
      </c>
      <c r="BS25" s="8">
        <v>511317</v>
      </c>
      <c r="BT25" s="1">
        <v>68706</v>
      </c>
      <c r="BU25" s="1">
        <v>63.274999999999999</v>
      </c>
      <c r="BV25" s="1">
        <v>67.093000000000004</v>
      </c>
      <c r="BW25" s="1">
        <v>59.524999999999999</v>
      </c>
      <c r="BX25" s="1">
        <f t="shared" si="6"/>
        <v>2535</v>
      </c>
      <c r="BY25" s="8">
        <v>2830914</v>
      </c>
      <c r="BZ25" s="8">
        <v>511317</v>
      </c>
      <c r="CA25" s="8">
        <v>473743.15302793903</v>
      </c>
      <c r="CC25" s="10">
        <f t="shared" si="7"/>
        <v>0.18061905094962263</v>
      </c>
      <c r="CD25" s="10">
        <f t="shared" si="7"/>
        <v>0.16734635987809557</v>
      </c>
    </row>
    <row r="26" spans="1:82" ht="15">
      <c r="A26" s="1">
        <f t="shared" si="11"/>
        <v>2536</v>
      </c>
      <c r="B26" s="1">
        <v>1993</v>
      </c>
      <c r="C26" s="8">
        <v>3165222</v>
      </c>
      <c r="D26" s="8">
        <v>3165222</v>
      </c>
      <c r="E26" s="8">
        <v>3165222</v>
      </c>
      <c r="F26" s="8">
        <v>3165222</v>
      </c>
      <c r="G26" s="8">
        <v>3165222</v>
      </c>
      <c r="H26" s="8"/>
      <c r="I26" s="8"/>
      <c r="M26" s="8">
        <v>574932</v>
      </c>
      <c r="N26" s="8">
        <v>574932</v>
      </c>
      <c r="O26" s="23">
        <v>2470908</v>
      </c>
      <c r="P26" s="23">
        <v>2470908</v>
      </c>
      <c r="Q26" s="23">
        <v>2470908</v>
      </c>
      <c r="R26" s="56">
        <f t="shared" si="8"/>
        <v>1.2809954882982288</v>
      </c>
      <c r="S26" s="56">
        <f t="shared" si="0"/>
        <v>1.2809954882982288</v>
      </c>
      <c r="T26" s="56">
        <f t="shared" si="1"/>
        <v>1.2809954882982288</v>
      </c>
      <c r="U26" s="8">
        <v>603589</v>
      </c>
      <c r="V26" s="8">
        <v>597110</v>
      </c>
      <c r="W26" s="54">
        <f t="shared" si="9"/>
        <v>0.98926587462660853</v>
      </c>
      <c r="X26" s="8">
        <v>622305</v>
      </c>
      <c r="Y26" s="26"/>
      <c r="Z26" s="23">
        <v>548338.4</v>
      </c>
      <c r="AA26" s="8">
        <v>603589</v>
      </c>
      <c r="AB26" s="8">
        <v>603589</v>
      </c>
      <c r="AC26" s="8">
        <v>603589</v>
      </c>
      <c r="AD26" s="9">
        <f t="shared" si="2"/>
        <v>19.069404926415903</v>
      </c>
      <c r="AE26" s="9">
        <f t="shared" si="3"/>
        <v>19.069404926415903</v>
      </c>
      <c r="AF26" s="9">
        <f t="shared" si="4"/>
        <v>19.069404926415903</v>
      </c>
      <c r="AG26" s="9"/>
      <c r="AH26" s="9"/>
      <c r="AI26" s="9"/>
      <c r="AJ26" s="1">
        <v>2046501</v>
      </c>
      <c r="AK26" s="1">
        <v>315982</v>
      </c>
      <c r="AL26" s="1">
        <v>1730519</v>
      </c>
      <c r="AM26" s="1">
        <v>1252920</v>
      </c>
      <c r="AN26" s="1">
        <v>249769</v>
      </c>
      <c r="AO26" s="1">
        <v>1003151</v>
      </c>
      <c r="AP26" s="1">
        <v>13478</v>
      </c>
      <c r="AQ26" s="1">
        <v>1201505</v>
      </c>
      <c r="AR26" s="1">
        <v>1335681</v>
      </c>
      <c r="AS26" s="1">
        <f t="shared" si="5"/>
        <v>13501</v>
      </c>
      <c r="AT26" s="1">
        <v>54563.385999999999</v>
      </c>
      <c r="AU26" s="3"/>
      <c r="AW26" s="1">
        <v>2470908</v>
      </c>
      <c r="AX26" s="1">
        <v>1584415</v>
      </c>
      <c r="AY26" s="1">
        <v>204210</v>
      </c>
      <c r="AZ26" s="1">
        <v>1380205</v>
      </c>
      <c r="BA26" s="1">
        <v>997746</v>
      </c>
      <c r="BB26" s="1">
        <v>191495</v>
      </c>
      <c r="BC26" s="1">
        <v>806251</v>
      </c>
      <c r="BD26" s="1">
        <v>13810</v>
      </c>
      <c r="BE26" s="1">
        <v>1050657</v>
      </c>
      <c r="BF26" s="1">
        <v>1124474</v>
      </c>
      <c r="BG26" s="1">
        <f t="shared" si="10"/>
        <v>51246</v>
      </c>
      <c r="BH26" s="1">
        <v>42594.517999999996</v>
      </c>
      <c r="BI26" s="3"/>
      <c r="BK26" s="1">
        <v>59713</v>
      </c>
      <c r="BL26" s="1">
        <v>161070.9</v>
      </c>
      <c r="BO26" s="1">
        <v>104101.7</v>
      </c>
      <c r="BP26" s="1">
        <v>265172.59999999998</v>
      </c>
      <c r="BQ26" s="1">
        <v>521066</v>
      </c>
      <c r="BR26" s="1">
        <v>5847</v>
      </c>
      <c r="BS26" s="8">
        <v>574932</v>
      </c>
      <c r="BT26" s="1">
        <v>53866</v>
      </c>
      <c r="BU26" s="1">
        <v>65.370999999999995</v>
      </c>
      <c r="BV26" s="1">
        <v>69.299000000000007</v>
      </c>
      <c r="BW26" s="1">
        <v>59.273000000000003</v>
      </c>
      <c r="BX26" s="1">
        <f t="shared" si="6"/>
        <v>2536</v>
      </c>
      <c r="BY26" s="8">
        <v>3165222</v>
      </c>
      <c r="BZ26" s="8">
        <v>574932</v>
      </c>
      <c r="CA26" s="8">
        <v>532951.45136695495</v>
      </c>
      <c r="CC26" s="10">
        <f t="shared" si="7"/>
        <v>0.18164033991928527</v>
      </c>
      <c r="CD26" s="10">
        <f t="shared" si="7"/>
        <v>0.16837727381111181</v>
      </c>
    </row>
    <row r="27" spans="1:82" ht="15">
      <c r="A27" s="1">
        <f t="shared" si="11"/>
        <v>2537</v>
      </c>
      <c r="B27" s="1">
        <v>1994</v>
      </c>
      <c r="C27" s="8">
        <v>3629341</v>
      </c>
      <c r="D27" s="8">
        <v>3629341</v>
      </c>
      <c r="E27" s="8">
        <v>3629341</v>
      </c>
      <c r="F27" s="8">
        <v>3629341</v>
      </c>
      <c r="G27" s="8">
        <v>3629341</v>
      </c>
      <c r="H27" s="8"/>
      <c r="I27" s="8"/>
      <c r="M27" s="8">
        <v>683141</v>
      </c>
      <c r="N27" s="8">
        <v>683141</v>
      </c>
      <c r="O27" s="23">
        <v>2692973</v>
      </c>
      <c r="P27" s="23">
        <v>2692973</v>
      </c>
      <c r="Q27" s="23">
        <v>2692973</v>
      </c>
      <c r="R27" s="56">
        <f t="shared" si="8"/>
        <v>1.347707904980852</v>
      </c>
      <c r="S27" s="56">
        <f t="shared" si="0"/>
        <v>1.347707904980852</v>
      </c>
      <c r="T27" s="56">
        <f t="shared" si="1"/>
        <v>1.347707904980852</v>
      </c>
      <c r="U27" s="8">
        <v>716331</v>
      </c>
      <c r="V27" s="8">
        <v>707220</v>
      </c>
      <c r="W27" s="54">
        <f t="shared" si="9"/>
        <v>0.98728101952868152</v>
      </c>
      <c r="X27" s="8">
        <v>727886</v>
      </c>
      <c r="Y27" s="26"/>
      <c r="Z27" s="23">
        <v>644882.4</v>
      </c>
      <c r="AA27" s="8">
        <v>716331</v>
      </c>
      <c r="AB27" s="8">
        <v>716331</v>
      </c>
      <c r="AC27" s="8">
        <v>716331</v>
      </c>
      <c r="AD27" s="9">
        <f t="shared" si="2"/>
        <v>19.737219511751583</v>
      </c>
      <c r="AE27" s="9">
        <f t="shared" si="3"/>
        <v>19.737219511751583</v>
      </c>
      <c r="AF27" s="9">
        <f t="shared" si="4"/>
        <v>19.737219511751583</v>
      </c>
      <c r="AG27" s="9"/>
      <c r="AH27" s="9"/>
      <c r="AI27" s="9"/>
      <c r="AJ27" s="1">
        <v>2313113</v>
      </c>
      <c r="AK27" s="1">
        <v>354387</v>
      </c>
      <c r="AL27" s="1">
        <v>1958726</v>
      </c>
      <c r="AM27" s="1">
        <v>1450219</v>
      </c>
      <c r="AN27" s="1">
        <v>316573</v>
      </c>
      <c r="AO27" s="1">
        <v>1133646</v>
      </c>
      <c r="AP27" s="1">
        <v>10718</v>
      </c>
      <c r="AQ27" s="1">
        <v>1410786</v>
      </c>
      <c r="AR27" s="1">
        <v>1586561</v>
      </c>
      <c r="AS27" s="1">
        <f t="shared" si="5"/>
        <v>-31066</v>
      </c>
      <c r="AT27" s="1">
        <v>61814.947</v>
      </c>
      <c r="AU27" s="3"/>
      <c r="AW27" s="1">
        <v>2692973</v>
      </c>
      <c r="AX27" s="1">
        <v>1707043</v>
      </c>
      <c r="AY27" s="1">
        <v>220938</v>
      </c>
      <c r="AZ27" s="1">
        <v>1486105</v>
      </c>
      <c r="BA27" s="1">
        <v>1111146</v>
      </c>
      <c r="BB27" s="1">
        <v>234330</v>
      </c>
      <c r="BC27" s="1">
        <v>876816</v>
      </c>
      <c r="BD27" s="1">
        <v>8271</v>
      </c>
      <c r="BE27" s="1">
        <v>1200665</v>
      </c>
      <c r="BF27" s="1">
        <v>1286681</v>
      </c>
      <c r="BG27" s="1">
        <f t="shared" si="10"/>
        <v>47471</v>
      </c>
      <c r="BH27" s="1">
        <v>45866.724999999999</v>
      </c>
      <c r="BI27" s="3"/>
      <c r="BK27" s="1">
        <v>97651</v>
      </c>
      <c r="BL27" s="1">
        <v>103200.4</v>
      </c>
      <c r="BO27" s="1">
        <v>116628.6</v>
      </c>
      <c r="BP27" s="1">
        <v>219829</v>
      </c>
      <c r="BQ27" s="1">
        <v>581047</v>
      </c>
      <c r="BR27" s="1">
        <v>-4443</v>
      </c>
      <c r="BS27" s="8">
        <v>683141</v>
      </c>
      <c r="BT27" s="1">
        <v>102094</v>
      </c>
      <c r="BU27" s="1">
        <v>68.67</v>
      </c>
      <c r="BV27" s="1">
        <v>72.908000000000001</v>
      </c>
      <c r="BW27" s="1">
        <v>61.631999999999998</v>
      </c>
      <c r="BX27" s="1">
        <f t="shared" si="6"/>
        <v>2537</v>
      </c>
      <c r="BY27" s="8">
        <v>3629341</v>
      </c>
      <c r="BZ27" s="8">
        <v>683141</v>
      </c>
      <c r="CA27" s="8">
        <v>615381.27751613501</v>
      </c>
      <c r="CC27" s="10">
        <f t="shared" si="7"/>
        <v>0.18822728423700061</v>
      </c>
      <c r="CD27" s="10">
        <f t="shared" si="7"/>
        <v>0.16955730462255683</v>
      </c>
    </row>
    <row r="28" spans="1:82" ht="15">
      <c r="A28" s="1">
        <f t="shared" si="11"/>
        <v>2538</v>
      </c>
      <c r="B28" s="1">
        <v>1995</v>
      </c>
      <c r="C28" s="8">
        <v>4186212</v>
      </c>
      <c r="D28" s="8">
        <v>4186212</v>
      </c>
      <c r="E28" s="8">
        <v>4186212</v>
      </c>
      <c r="F28" s="8">
        <v>4186212</v>
      </c>
      <c r="G28" s="8">
        <v>4186212</v>
      </c>
      <c r="H28" s="8"/>
      <c r="I28" s="8"/>
      <c r="M28" s="8">
        <v>776681</v>
      </c>
      <c r="N28" s="8">
        <v>776681</v>
      </c>
      <c r="O28" s="23">
        <v>2941736</v>
      </c>
      <c r="P28" s="23">
        <v>2941736</v>
      </c>
      <c r="Q28" s="23">
        <v>2941736</v>
      </c>
      <c r="R28" s="56">
        <f t="shared" si="8"/>
        <v>1.4230413606115573</v>
      </c>
      <c r="S28" s="56">
        <f t="shared" si="0"/>
        <v>1.4230413606115573</v>
      </c>
      <c r="T28" s="56">
        <f t="shared" si="1"/>
        <v>1.4230413606115573</v>
      </c>
      <c r="U28" s="8">
        <v>830459</v>
      </c>
      <c r="V28" s="8">
        <v>820099</v>
      </c>
      <c r="W28" s="54">
        <f t="shared" si="9"/>
        <v>0.98752497113042303</v>
      </c>
      <c r="X28" s="8">
        <v>834343</v>
      </c>
      <c r="Y28" s="26"/>
      <c r="Z28" s="23">
        <v>749707.35000000009</v>
      </c>
      <c r="AA28" s="8">
        <v>830459</v>
      </c>
      <c r="AB28" s="8">
        <v>830459</v>
      </c>
      <c r="AC28" s="8">
        <v>830459</v>
      </c>
      <c r="AD28" s="9">
        <f t="shared" si="2"/>
        <v>19.837958517151066</v>
      </c>
      <c r="AE28" s="9">
        <f t="shared" si="3"/>
        <v>19.837958517151066</v>
      </c>
      <c r="AF28" s="9">
        <f t="shared" si="4"/>
        <v>19.837958517151066</v>
      </c>
      <c r="AG28" s="9"/>
      <c r="AH28" s="9"/>
      <c r="AI28" s="9"/>
      <c r="AJ28" s="1">
        <v>2640142</v>
      </c>
      <c r="AK28" s="1">
        <v>414403</v>
      </c>
      <c r="AL28" s="1">
        <v>2225739</v>
      </c>
      <c r="AM28" s="1">
        <v>1719120</v>
      </c>
      <c r="AN28" s="1">
        <v>371240</v>
      </c>
      <c r="AO28" s="1">
        <v>1347880</v>
      </c>
      <c r="AP28" s="1">
        <v>43038</v>
      </c>
      <c r="AQ28" s="1">
        <v>1751674</v>
      </c>
      <c r="AR28" s="1">
        <v>2033894</v>
      </c>
      <c r="AS28" s="1">
        <f t="shared" si="5"/>
        <v>-66132</v>
      </c>
      <c r="AT28" s="1">
        <v>70473.763000000006</v>
      </c>
      <c r="AU28" s="3"/>
      <c r="AW28" s="1">
        <v>2941736</v>
      </c>
      <c r="AX28" s="1">
        <v>1834150</v>
      </c>
      <c r="AY28" s="1">
        <v>232457</v>
      </c>
      <c r="AZ28" s="1">
        <v>1601693</v>
      </c>
      <c r="BA28" s="1">
        <v>1236094</v>
      </c>
      <c r="BB28" s="1">
        <v>263018</v>
      </c>
      <c r="BC28" s="1">
        <v>973076</v>
      </c>
      <c r="BD28" s="1">
        <v>42892</v>
      </c>
      <c r="BE28" s="1">
        <v>1386107</v>
      </c>
      <c r="BF28" s="1">
        <v>1543604</v>
      </c>
      <c r="BG28" s="1">
        <f t="shared" si="10"/>
        <v>13903</v>
      </c>
      <c r="BH28" s="1">
        <v>49523.341</v>
      </c>
      <c r="BI28" s="3"/>
      <c r="BK28" s="1">
        <v>126117</v>
      </c>
      <c r="BL28" s="1">
        <v>72696.2</v>
      </c>
      <c r="BO28" s="1">
        <v>120930.7</v>
      </c>
      <c r="BP28" s="1">
        <v>193626.9</v>
      </c>
      <c r="BQ28" s="1">
        <v>642724</v>
      </c>
      <c r="BR28" s="1">
        <v>-7840</v>
      </c>
      <c r="BS28" s="8">
        <v>776681</v>
      </c>
      <c r="BT28" s="1">
        <v>133957</v>
      </c>
      <c r="BU28" s="1">
        <v>72.665999999999997</v>
      </c>
      <c r="BV28" s="1">
        <v>76.983000000000004</v>
      </c>
      <c r="BW28" s="1">
        <v>66.668999999999997</v>
      </c>
      <c r="BX28" s="1">
        <f t="shared" si="6"/>
        <v>2538</v>
      </c>
      <c r="BY28" s="8">
        <v>4186212</v>
      </c>
      <c r="BZ28" s="8">
        <v>776681</v>
      </c>
      <c r="CA28" s="8">
        <v>714815.50767697103</v>
      </c>
      <c r="CC28" s="10">
        <f t="shared" si="7"/>
        <v>0.18553312636818203</v>
      </c>
      <c r="CD28" s="10">
        <f t="shared" si="7"/>
        <v>0.17075473188576476</v>
      </c>
    </row>
    <row r="29" spans="1:82" ht="15">
      <c r="A29" s="1">
        <f t="shared" si="11"/>
        <v>2539</v>
      </c>
      <c r="B29" s="1">
        <v>1996</v>
      </c>
      <c r="C29" s="8">
        <v>4611041</v>
      </c>
      <c r="D29" s="8">
        <v>4611041</v>
      </c>
      <c r="E29" s="8">
        <v>4611041</v>
      </c>
      <c r="F29" s="8">
        <v>4611041</v>
      </c>
      <c r="G29" s="8">
        <v>4611041</v>
      </c>
      <c r="H29" s="8"/>
      <c r="I29" s="8"/>
      <c r="M29" s="8">
        <v>853201</v>
      </c>
      <c r="N29" s="8">
        <v>853201</v>
      </c>
      <c r="O29" s="23">
        <v>3115338</v>
      </c>
      <c r="P29" s="23">
        <v>3115338</v>
      </c>
      <c r="Q29" s="23">
        <v>3115338</v>
      </c>
      <c r="R29" s="56">
        <f t="shared" si="8"/>
        <v>1.4801093813897561</v>
      </c>
      <c r="S29" s="56">
        <f t="shared" si="0"/>
        <v>1.4801093813897561</v>
      </c>
      <c r="T29" s="56">
        <f t="shared" si="1"/>
        <v>1.4801093813897561</v>
      </c>
      <c r="U29" s="8">
        <v>945188</v>
      </c>
      <c r="V29" s="8">
        <v>932132</v>
      </c>
      <c r="W29" s="54">
        <f t="shared" si="9"/>
        <v>0.98618687499206503</v>
      </c>
      <c r="X29" s="8">
        <v>941561</v>
      </c>
      <c r="Y29" s="26"/>
      <c r="Z29" s="23">
        <v>811798.91999999993</v>
      </c>
      <c r="AA29" s="8">
        <v>945188</v>
      </c>
      <c r="AB29" s="8">
        <v>945188</v>
      </c>
      <c r="AC29" s="8">
        <v>945188</v>
      </c>
      <c r="AD29" s="9">
        <f t="shared" si="2"/>
        <v>20.498364685978721</v>
      </c>
      <c r="AE29" s="9">
        <f t="shared" si="3"/>
        <v>20.498364685978721</v>
      </c>
      <c r="AF29" s="9">
        <f t="shared" si="4"/>
        <v>20.498364685978721</v>
      </c>
      <c r="AG29" s="9"/>
      <c r="AH29" s="9"/>
      <c r="AI29" s="9"/>
      <c r="AJ29" s="1">
        <v>2949344</v>
      </c>
      <c r="AK29" s="1">
        <v>469516</v>
      </c>
      <c r="AL29" s="1">
        <v>2479828</v>
      </c>
      <c r="AM29" s="1">
        <v>1892923</v>
      </c>
      <c r="AN29" s="1">
        <v>470642</v>
      </c>
      <c r="AO29" s="1">
        <v>1422281</v>
      </c>
      <c r="AP29" s="1">
        <v>35240</v>
      </c>
      <c r="AQ29" s="1">
        <v>1809910</v>
      </c>
      <c r="AR29" s="1">
        <v>2099234</v>
      </c>
      <c r="AS29" s="1">
        <f t="shared" si="5"/>
        <v>-22858</v>
      </c>
      <c r="AT29" s="1">
        <v>76846.841</v>
      </c>
      <c r="AU29" s="3"/>
      <c r="AW29" s="1">
        <v>3115338</v>
      </c>
      <c r="AX29" s="1">
        <v>1954914</v>
      </c>
      <c r="AY29" s="1">
        <v>260471</v>
      </c>
      <c r="AZ29" s="1">
        <v>1694443</v>
      </c>
      <c r="BA29" s="1">
        <v>1323009</v>
      </c>
      <c r="BB29" s="1">
        <v>322447</v>
      </c>
      <c r="BC29" s="1">
        <v>1000562</v>
      </c>
      <c r="BD29" s="1">
        <v>22514</v>
      </c>
      <c r="BE29" s="1">
        <v>1309528</v>
      </c>
      <c r="BF29" s="1">
        <v>1534261</v>
      </c>
      <c r="BG29" s="1">
        <f t="shared" si="10"/>
        <v>-39634</v>
      </c>
      <c r="BH29" s="1">
        <v>51919.703999999998</v>
      </c>
      <c r="BI29" s="3"/>
      <c r="BK29" s="1">
        <v>43303</v>
      </c>
      <c r="BL29" s="1">
        <v>44254.3</v>
      </c>
      <c r="BO29" s="1">
        <v>131339.9</v>
      </c>
      <c r="BP29" s="1">
        <v>175594.2</v>
      </c>
      <c r="BQ29" s="1">
        <v>819083</v>
      </c>
      <c r="BR29" s="1">
        <v>9185</v>
      </c>
      <c r="BS29" s="8">
        <v>853201</v>
      </c>
      <c r="BT29" s="1">
        <v>34118</v>
      </c>
      <c r="BU29" s="1">
        <v>76.884</v>
      </c>
      <c r="BV29" s="1">
        <v>80.069999999999993</v>
      </c>
      <c r="BW29" s="1">
        <v>67.89</v>
      </c>
      <c r="BX29" s="1">
        <f t="shared" si="6"/>
        <v>2539</v>
      </c>
      <c r="BY29" s="8">
        <v>4611041</v>
      </c>
      <c r="BZ29" s="8">
        <v>853201</v>
      </c>
      <c r="CA29" s="8">
        <v>791199.17711269995</v>
      </c>
      <c r="CC29" s="10">
        <f t="shared" si="7"/>
        <v>0.18503435558261139</v>
      </c>
      <c r="CD29" s="10">
        <f t="shared" si="7"/>
        <v>0.1715879726753026</v>
      </c>
    </row>
    <row r="30" spans="1:82" ht="15">
      <c r="A30" s="1">
        <f t="shared" si="11"/>
        <v>2540</v>
      </c>
      <c r="B30" s="1">
        <v>1997</v>
      </c>
      <c r="C30" s="8">
        <v>4732610</v>
      </c>
      <c r="D30" s="8">
        <v>4732610</v>
      </c>
      <c r="E30" s="8">
        <v>4732610</v>
      </c>
      <c r="F30" s="8">
        <v>4732610</v>
      </c>
      <c r="G30" s="8">
        <v>4732610</v>
      </c>
      <c r="H30" s="8"/>
      <c r="I30" s="8"/>
      <c r="M30" s="8">
        <v>847696</v>
      </c>
      <c r="N30" s="8">
        <v>847696</v>
      </c>
      <c r="O30" s="23">
        <v>3072615</v>
      </c>
      <c r="P30" s="23">
        <v>3072615</v>
      </c>
      <c r="Q30" s="23">
        <v>3072615</v>
      </c>
      <c r="R30" s="56">
        <f t="shared" si="8"/>
        <v>1.5402547992508011</v>
      </c>
      <c r="S30" s="56">
        <f t="shared" si="0"/>
        <v>1.5402547992508011</v>
      </c>
      <c r="T30" s="56">
        <f t="shared" si="1"/>
        <v>1.5402547992508011</v>
      </c>
      <c r="U30" s="8">
        <v>935439</v>
      </c>
      <c r="V30" s="8">
        <v>920836</v>
      </c>
      <c r="W30" s="54">
        <f t="shared" si="9"/>
        <v>0.98438914776912234</v>
      </c>
      <c r="X30" s="8">
        <v>933695</v>
      </c>
      <c r="Y30" s="26"/>
      <c r="Z30" s="23">
        <v>802282.68</v>
      </c>
      <c r="AA30" s="8">
        <v>935439</v>
      </c>
      <c r="AB30" s="8">
        <v>935439</v>
      </c>
      <c r="AC30" s="8">
        <v>935439</v>
      </c>
      <c r="AD30" s="9">
        <f t="shared" si="2"/>
        <v>19.765816325452551</v>
      </c>
      <c r="AE30" s="9">
        <f t="shared" si="3"/>
        <v>19.765816325452551</v>
      </c>
      <c r="AF30" s="9">
        <f t="shared" si="4"/>
        <v>19.765816325452551</v>
      </c>
      <c r="AG30" s="9"/>
      <c r="AH30" s="9"/>
      <c r="AI30" s="9"/>
      <c r="AJ30" s="1">
        <v>3063661</v>
      </c>
      <c r="AK30" s="1">
        <v>476705</v>
      </c>
      <c r="AL30" s="1">
        <v>2586956</v>
      </c>
      <c r="AM30" s="1">
        <v>1598633</v>
      </c>
      <c r="AN30" s="1">
        <v>550150</v>
      </c>
      <c r="AO30" s="1">
        <v>1048483</v>
      </c>
      <c r="AP30" s="1">
        <v>-5469</v>
      </c>
      <c r="AQ30" s="1">
        <v>2272115</v>
      </c>
      <c r="AR30" s="1">
        <v>2205119</v>
      </c>
      <c r="AS30" s="1">
        <f t="shared" si="5"/>
        <v>-8789</v>
      </c>
      <c r="AT30" s="1">
        <v>78093.297000000006</v>
      </c>
      <c r="AU30" s="3"/>
      <c r="AW30" s="1">
        <v>3072615</v>
      </c>
      <c r="AX30" s="1">
        <v>1924278</v>
      </c>
      <c r="AY30" s="1">
        <v>253100</v>
      </c>
      <c r="AZ30" s="1">
        <v>1671178</v>
      </c>
      <c r="BA30" s="1">
        <v>1051255</v>
      </c>
      <c r="BB30" s="1">
        <v>355249</v>
      </c>
      <c r="BC30" s="1">
        <v>696006</v>
      </c>
      <c r="BD30" s="1">
        <v>-750</v>
      </c>
      <c r="BE30" s="1">
        <v>1404255</v>
      </c>
      <c r="BF30" s="1">
        <v>1360921</v>
      </c>
      <c r="BG30" s="1">
        <f t="shared" si="10"/>
        <v>-54498</v>
      </c>
      <c r="BH30" s="1">
        <v>50701.544999999998</v>
      </c>
      <c r="BI30" s="3"/>
      <c r="BK30" s="1">
        <v>-71051</v>
      </c>
      <c r="BL30" s="1">
        <v>31754.971000000001</v>
      </c>
      <c r="BO30" s="1">
        <v>293782.39</v>
      </c>
      <c r="BP30" s="1">
        <v>254875.08300000001</v>
      </c>
      <c r="BQ30" s="1">
        <v>931705</v>
      </c>
      <c r="BR30" s="1">
        <v>12958</v>
      </c>
      <c r="BS30" s="8">
        <v>847696</v>
      </c>
      <c r="BT30" s="1">
        <v>-84009</v>
      </c>
      <c r="BU30" s="1">
        <v>81.209000000000003</v>
      </c>
      <c r="BV30" s="1">
        <v>83.323999999999998</v>
      </c>
      <c r="BW30" s="1">
        <v>71.322000000000003</v>
      </c>
      <c r="BX30" s="1">
        <f t="shared" si="6"/>
        <v>2540</v>
      </c>
      <c r="BY30" s="8">
        <v>4732610</v>
      </c>
      <c r="BZ30" s="8">
        <v>847696</v>
      </c>
      <c r="CA30" s="8">
        <v>813410.27292807295</v>
      </c>
      <c r="CC30" s="10">
        <f t="shared" si="7"/>
        <v>0.17911807649478828</v>
      </c>
      <c r="CD30" s="10">
        <f t="shared" si="7"/>
        <v>0.17187350593606338</v>
      </c>
    </row>
    <row r="31" spans="1:82" ht="15">
      <c r="A31" s="1">
        <f t="shared" si="11"/>
        <v>2541</v>
      </c>
      <c r="B31" s="1">
        <v>1998</v>
      </c>
      <c r="C31" s="8">
        <v>4626447</v>
      </c>
      <c r="D31" s="8">
        <v>4626447</v>
      </c>
      <c r="E31" s="8">
        <v>4626447</v>
      </c>
      <c r="F31" s="8">
        <v>4626447</v>
      </c>
      <c r="G31" s="8">
        <v>4626447</v>
      </c>
      <c r="H31" s="8"/>
      <c r="I31" s="8"/>
      <c r="M31" s="8">
        <v>717779</v>
      </c>
      <c r="N31" s="8">
        <v>717779</v>
      </c>
      <c r="O31" s="23">
        <v>2749684</v>
      </c>
      <c r="P31" s="23">
        <v>2749684</v>
      </c>
      <c r="Q31" s="23">
        <v>2749684</v>
      </c>
      <c r="R31" s="56">
        <f t="shared" si="8"/>
        <v>1.6825377025141799</v>
      </c>
      <c r="S31" s="56">
        <f t="shared" si="0"/>
        <v>1.6825377025141799</v>
      </c>
      <c r="T31" s="56">
        <f t="shared" si="1"/>
        <v>1.6825377025141799</v>
      </c>
      <c r="U31" s="8">
        <v>794498</v>
      </c>
      <c r="V31" s="8">
        <v>784146</v>
      </c>
      <c r="W31" s="54">
        <f t="shared" si="9"/>
        <v>0.9869703888493111</v>
      </c>
      <c r="X31" s="8">
        <v>803122</v>
      </c>
      <c r="Y31" s="26"/>
      <c r="Z31" s="23">
        <v>712468.29999999993</v>
      </c>
      <c r="AA31" s="8">
        <v>794498</v>
      </c>
      <c r="AB31" s="8">
        <v>794498</v>
      </c>
      <c r="AC31" s="8">
        <v>794498</v>
      </c>
      <c r="AD31" s="9">
        <f t="shared" si="2"/>
        <v>17.172962318599996</v>
      </c>
      <c r="AE31" s="9">
        <f t="shared" si="3"/>
        <v>17.172962318599996</v>
      </c>
      <c r="AF31" s="9">
        <f t="shared" si="4"/>
        <v>17.172962318599996</v>
      </c>
      <c r="AG31" s="9"/>
      <c r="AH31" s="9"/>
      <c r="AI31" s="9"/>
      <c r="AJ31" s="1">
        <v>3017003</v>
      </c>
      <c r="AK31" s="1">
        <v>511691</v>
      </c>
      <c r="AL31" s="1">
        <v>2505312</v>
      </c>
      <c r="AM31" s="1">
        <v>1035447</v>
      </c>
      <c r="AN31" s="1">
        <v>446596</v>
      </c>
      <c r="AO31" s="1">
        <v>588851</v>
      </c>
      <c r="AP31" s="1">
        <v>-89474</v>
      </c>
      <c r="AQ31" s="1">
        <v>2723953</v>
      </c>
      <c r="AR31" s="1">
        <v>1988907</v>
      </c>
      <c r="AS31" s="1">
        <f t="shared" si="5"/>
        <v>71575</v>
      </c>
      <c r="AT31" s="1">
        <v>75594.304000000004</v>
      </c>
      <c r="AU31" s="3"/>
      <c r="AW31" s="1">
        <v>2749684</v>
      </c>
      <c r="AX31" s="1">
        <v>1741747</v>
      </c>
      <c r="AY31" s="1">
        <v>262962</v>
      </c>
      <c r="AZ31" s="1">
        <v>1478785</v>
      </c>
      <c r="BA31" s="1">
        <v>585301</v>
      </c>
      <c r="BB31" s="1">
        <v>253183</v>
      </c>
      <c r="BC31" s="1">
        <v>332118</v>
      </c>
      <c r="BD31" s="1">
        <v>-69300</v>
      </c>
      <c r="BE31" s="1">
        <v>1519992</v>
      </c>
      <c r="BF31" s="1">
        <v>1066321</v>
      </c>
      <c r="BG31" s="1">
        <f t="shared" si="10"/>
        <v>-38265</v>
      </c>
      <c r="BH31" s="1">
        <v>44928.743000000002</v>
      </c>
      <c r="BI31" s="3"/>
      <c r="BK31" s="1">
        <v>-129292</v>
      </c>
      <c r="BL31" s="1">
        <v>426927.929</v>
      </c>
      <c r="BO31" s="1">
        <v>267278.56</v>
      </c>
      <c r="BP31" s="1">
        <v>586908.625</v>
      </c>
      <c r="BQ31" s="1">
        <v>842861</v>
      </c>
      <c r="BR31" s="1">
        <v>-4210</v>
      </c>
      <c r="BS31" s="8">
        <v>717779</v>
      </c>
      <c r="BT31" s="1">
        <v>-125082</v>
      </c>
      <c r="BU31" s="1">
        <v>87.701999999999998</v>
      </c>
      <c r="BV31" s="1">
        <v>91.021000000000001</v>
      </c>
      <c r="BW31" s="1">
        <v>80.015000000000001</v>
      </c>
      <c r="BX31" s="1">
        <f t="shared" si="6"/>
        <v>2541</v>
      </c>
      <c r="BY31" s="8">
        <v>4626447</v>
      </c>
      <c r="BZ31" s="8">
        <v>717779</v>
      </c>
      <c r="CA31" s="8">
        <v>716925.49635471299</v>
      </c>
      <c r="CC31" s="10">
        <f t="shared" si="7"/>
        <v>0.15514691943947484</v>
      </c>
      <c r="CD31" s="10">
        <f t="shared" si="7"/>
        <v>0.15496243582920391</v>
      </c>
    </row>
    <row r="32" spans="1:82" ht="15">
      <c r="A32" s="1">
        <f t="shared" si="11"/>
        <v>2542</v>
      </c>
      <c r="B32" s="1">
        <v>1999</v>
      </c>
      <c r="C32" s="8">
        <v>4637079</v>
      </c>
      <c r="D32" s="8">
        <v>4637079</v>
      </c>
      <c r="E32" s="8">
        <v>4637079</v>
      </c>
      <c r="F32" s="8">
        <v>4637079</v>
      </c>
      <c r="G32" s="8">
        <v>4637079</v>
      </c>
      <c r="H32" s="8"/>
      <c r="I32" s="8"/>
      <c r="M32" s="8">
        <v>713079</v>
      </c>
      <c r="N32" s="8">
        <v>713079</v>
      </c>
      <c r="O32" s="23">
        <v>2871980</v>
      </c>
      <c r="P32" s="23">
        <v>2871980</v>
      </c>
      <c r="Q32" s="23">
        <v>2871980</v>
      </c>
      <c r="R32" s="56">
        <f t="shared" si="8"/>
        <v>1.6145930681968537</v>
      </c>
      <c r="S32" s="56">
        <f t="shared" si="0"/>
        <v>1.6145930681968537</v>
      </c>
      <c r="T32" s="56">
        <f t="shared" si="1"/>
        <v>1.6145930681968537</v>
      </c>
      <c r="U32" s="8">
        <v>738777</v>
      </c>
      <c r="V32" s="8">
        <v>728404</v>
      </c>
      <c r="W32" s="54">
        <f t="shared" si="9"/>
        <v>0.98595922720929319</v>
      </c>
      <c r="X32" s="8">
        <v>777028</v>
      </c>
      <c r="Y32" s="26"/>
      <c r="Z32" s="23">
        <v>682362.179</v>
      </c>
      <c r="AA32" s="8">
        <v>738777</v>
      </c>
      <c r="AB32" s="8">
        <v>738777</v>
      </c>
      <c r="AC32" s="8">
        <v>738777</v>
      </c>
      <c r="AD32" s="9">
        <f t="shared" si="2"/>
        <v>15.931947676543789</v>
      </c>
      <c r="AE32" s="9">
        <f t="shared" si="3"/>
        <v>15.931947676543789</v>
      </c>
      <c r="AF32" s="9">
        <f t="shared" si="4"/>
        <v>15.931947676543789</v>
      </c>
      <c r="AG32" s="9"/>
      <c r="AH32" s="9"/>
      <c r="AI32" s="9"/>
      <c r="AJ32" s="1">
        <v>3128154</v>
      </c>
      <c r="AK32" s="1">
        <v>533041</v>
      </c>
      <c r="AL32" s="1">
        <v>2595113</v>
      </c>
      <c r="AM32" s="1">
        <v>965899</v>
      </c>
      <c r="AN32" s="1">
        <v>430362</v>
      </c>
      <c r="AO32" s="1">
        <v>535537</v>
      </c>
      <c r="AP32" s="1">
        <v>-15294</v>
      </c>
      <c r="AQ32" s="1">
        <v>2703308</v>
      </c>
      <c r="AR32" s="1">
        <v>2120348</v>
      </c>
      <c r="AS32" s="1">
        <f t="shared" si="5"/>
        <v>24640</v>
      </c>
      <c r="AT32" s="1">
        <v>75026.357000000004</v>
      </c>
      <c r="AU32" s="3"/>
      <c r="AW32" s="1">
        <v>2871980</v>
      </c>
      <c r="AX32" s="1">
        <v>1813804</v>
      </c>
      <c r="AY32" s="1">
        <v>271029</v>
      </c>
      <c r="AZ32" s="1">
        <v>1542775</v>
      </c>
      <c r="BA32" s="1">
        <v>566413</v>
      </c>
      <c r="BB32" s="1">
        <v>245351</v>
      </c>
      <c r="BC32" s="1">
        <v>321062</v>
      </c>
      <c r="BD32" s="1">
        <v>-6691</v>
      </c>
      <c r="BE32" s="1">
        <v>1657258</v>
      </c>
      <c r="BF32" s="1">
        <v>1178170</v>
      </c>
      <c r="BG32" s="1">
        <f t="shared" si="10"/>
        <v>-19366</v>
      </c>
      <c r="BH32" s="1">
        <v>46467.656999999999</v>
      </c>
      <c r="BI32" s="3"/>
      <c r="BK32" s="1">
        <v>-154363.62400000001</v>
      </c>
      <c r="BL32" s="1">
        <v>642370.74800000002</v>
      </c>
      <c r="BO32" s="1">
        <v>348732.74</v>
      </c>
      <c r="BP32" s="1">
        <v>983321.62600000005</v>
      </c>
      <c r="BQ32" s="1">
        <v>833064.2</v>
      </c>
      <c r="BR32" s="1">
        <v>-34378.423999999999</v>
      </c>
      <c r="BS32" s="8">
        <v>713079</v>
      </c>
      <c r="BT32" s="1">
        <v>-119985.2</v>
      </c>
      <c r="BU32" s="1">
        <v>87.951999999999998</v>
      </c>
      <c r="BV32" s="1">
        <v>87.346000000000004</v>
      </c>
      <c r="BW32" s="1">
        <v>76.239000000000004</v>
      </c>
      <c r="BX32" s="1">
        <f t="shared" si="6"/>
        <v>2542</v>
      </c>
      <c r="BY32" s="8">
        <v>4637079</v>
      </c>
      <c r="BZ32" s="8">
        <v>713079</v>
      </c>
      <c r="CA32" s="8">
        <v>718889.73070901702</v>
      </c>
      <c r="CC32" s="10">
        <f t="shared" si="7"/>
        <v>0.15377762595806541</v>
      </c>
      <c r="CD32" s="10">
        <f t="shared" si="7"/>
        <v>0.15503072747068081</v>
      </c>
    </row>
    <row r="33" spans="1:82" ht="15">
      <c r="A33" s="1">
        <f t="shared" si="11"/>
        <v>2543</v>
      </c>
      <c r="B33" s="1">
        <v>2000</v>
      </c>
      <c r="C33" s="8">
        <v>4922731</v>
      </c>
      <c r="D33" s="8">
        <v>4922731</v>
      </c>
      <c r="E33" s="8">
        <v>4922731</v>
      </c>
      <c r="F33" s="8">
        <v>4922731</v>
      </c>
      <c r="G33" s="8">
        <v>4922731</v>
      </c>
      <c r="H33" s="8"/>
      <c r="I33" s="8"/>
      <c r="M33" s="8">
        <v>745138</v>
      </c>
      <c r="N33" s="8">
        <v>745138</v>
      </c>
      <c r="O33" s="23">
        <v>3008401</v>
      </c>
      <c r="P33" s="23">
        <v>3008401</v>
      </c>
      <c r="Q33" s="23">
        <v>3008401</v>
      </c>
      <c r="R33" s="56">
        <f t="shared" si="8"/>
        <v>1.6363280692966131</v>
      </c>
      <c r="S33" s="56">
        <f t="shared" si="0"/>
        <v>1.6363280692966131</v>
      </c>
      <c r="T33" s="56">
        <f t="shared" si="1"/>
        <v>1.6363280692966131</v>
      </c>
      <c r="U33" s="8">
        <v>775662</v>
      </c>
      <c r="V33" s="8">
        <v>764593</v>
      </c>
      <c r="W33" s="54">
        <f t="shared" si="9"/>
        <v>0.98572960903073759</v>
      </c>
      <c r="X33" s="8">
        <v>820236</v>
      </c>
      <c r="Y33" s="26"/>
      <c r="Z33" s="23">
        <v>724727.73699999996</v>
      </c>
      <c r="AA33" s="8">
        <v>775662</v>
      </c>
      <c r="AB33" s="8">
        <v>775662</v>
      </c>
      <c r="AC33" s="8">
        <v>775662</v>
      </c>
      <c r="AD33" s="9">
        <f t="shared" si="2"/>
        <v>15.756741532291729</v>
      </c>
      <c r="AE33" s="9">
        <f t="shared" si="3"/>
        <v>15.756741532291729</v>
      </c>
      <c r="AF33" s="9">
        <f t="shared" si="4"/>
        <v>15.756741532291729</v>
      </c>
      <c r="AG33" s="9"/>
      <c r="AH33" s="9"/>
      <c r="AI33" s="9"/>
      <c r="AJ33" s="1">
        <v>3320732</v>
      </c>
      <c r="AK33" s="1">
        <v>557807</v>
      </c>
      <c r="AL33" s="1">
        <v>2762925</v>
      </c>
      <c r="AM33" s="1">
        <v>1081420</v>
      </c>
      <c r="AN33" s="1">
        <v>402273</v>
      </c>
      <c r="AO33" s="1">
        <v>679147</v>
      </c>
      <c r="AP33" s="1">
        <v>42744</v>
      </c>
      <c r="AQ33" s="1">
        <v>3287284</v>
      </c>
      <c r="AR33" s="1">
        <v>2862305</v>
      </c>
      <c r="AS33" s="1">
        <f t="shared" si="5"/>
        <v>-52856</v>
      </c>
      <c r="AT33" s="1">
        <v>79097.804999999993</v>
      </c>
      <c r="AU33" s="3"/>
      <c r="AW33" s="1">
        <v>3008401</v>
      </c>
      <c r="AX33" s="1">
        <v>1900848</v>
      </c>
      <c r="AY33" s="1">
        <v>277132</v>
      </c>
      <c r="AZ33" s="1">
        <v>1623716</v>
      </c>
      <c r="BA33" s="1">
        <v>597442</v>
      </c>
      <c r="BB33" s="1">
        <v>222433</v>
      </c>
      <c r="BC33" s="1">
        <v>375009</v>
      </c>
      <c r="BD33" s="1">
        <v>25636</v>
      </c>
      <c r="BE33" s="1">
        <v>1947081</v>
      </c>
      <c r="BF33" s="1">
        <v>1497672</v>
      </c>
      <c r="BG33" s="1">
        <f t="shared" si="10"/>
        <v>-35066</v>
      </c>
      <c r="BH33" s="1">
        <v>48338.597999999998</v>
      </c>
      <c r="BI33" s="3"/>
      <c r="BK33" s="1">
        <v>-109873.9</v>
      </c>
      <c r="BL33" s="1">
        <v>740934.81400000001</v>
      </c>
      <c r="BO33" s="1">
        <v>415649.15</v>
      </c>
      <c r="BP33" s="1">
        <v>1145617.2139999999</v>
      </c>
      <c r="BQ33" s="1">
        <v>853193</v>
      </c>
      <c r="BR33" s="1">
        <v>-1818.9</v>
      </c>
      <c r="BS33" s="8">
        <v>745138</v>
      </c>
      <c r="BT33" s="1">
        <v>-108055</v>
      </c>
      <c r="BU33" s="1">
        <v>89.352000000000004</v>
      </c>
      <c r="BV33" s="1">
        <v>88.521000000000001</v>
      </c>
      <c r="BW33" s="1">
        <v>79.228999999999999</v>
      </c>
      <c r="BX33" s="1">
        <f t="shared" si="6"/>
        <v>2543</v>
      </c>
      <c r="BY33" s="8">
        <v>4922731</v>
      </c>
      <c r="BZ33" s="8">
        <v>745138</v>
      </c>
      <c r="CA33" s="8">
        <v>765371.65853790403</v>
      </c>
      <c r="CC33" s="10">
        <f t="shared" si="7"/>
        <v>0.15136679213225343</v>
      </c>
      <c r="CD33" s="10">
        <f t="shared" si="7"/>
        <v>0.15547704283209951</v>
      </c>
    </row>
    <row r="34" spans="1:82" ht="15">
      <c r="A34" s="1">
        <f t="shared" si="11"/>
        <v>2544</v>
      </c>
      <c r="B34" s="1">
        <v>2001</v>
      </c>
      <c r="C34" s="8">
        <v>5133502</v>
      </c>
      <c r="D34" s="8">
        <v>5133502</v>
      </c>
      <c r="E34" s="8">
        <v>5133502</v>
      </c>
      <c r="F34" s="8">
        <v>5133502</v>
      </c>
      <c r="G34" s="8">
        <v>5133502</v>
      </c>
      <c r="H34" s="8"/>
      <c r="I34" s="8"/>
      <c r="M34" s="8">
        <v>775802</v>
      </c>
      <c r="N34" s="8">
        <v>775802</v>
      </c>
      <c r="O34" s="23">
        <v>3073601</v>
      </c>
      <c r="P34" s="23">
        <v>3073601</v>
      </c>
      <c r="Q34" s="23">
        <v>3073601</v>
      </c>
      <c r="R34" s="56">
        <f t="shared" si="8"/>
        <v>1.6701914139148184</v>
      </c>
      <c r="S34" s="56">
        <f t="shared" si="0"/>
        <v>1.6701914139148184</v>
      </c>
      <c r="T34" s="56">
        <f t="shared" si="1"/>
        <v>1.6701914139148184</v>
      </c>
      <c r="U34" s="8">
        <v>821514</v>
      </c>
      <c r="V34" s="8">
        <v>810281</v>
      </c>
      <c r="W34" s="54">
        <f t="shared" si="9"/>
        <v>0.98632646552584613</v>
      </c>
      <c r="X34" s="8">
        <v>870515</v>
      </c>
      <c r="Y34" s="26"/>
      <c r="Z34" s="23">
        <v>783441.32900000003</v>
      </c>
      <c r="AA34" s="8">
        <v>821514</v>
      </c>
      <c r="AB34" s="8">
        <v>821514</v>
      </c>
      <c r="AC34" s="8">
        <v>821514</v>
      </c>
      <c r="AD34" s="9">
        <f t="shared" si="2"/>
        <v>16.002993667870395</v>
      </c>
      <c r="AE34" s="9">
        <f t="shared" si="3"/>
        <v>16.002993667870395</v>
      </c>
      <c r="AF34" s="9">
        <f t="shared" si="4"/>
        <v>16.002993667870395</v>
      </c>
      <c r="AG34" s="9"/>
      <c r="AH34" s="9"/>
      <c r="AI34" s="9"/>
      <c r="AJ34" s="1">
        <v>3522129</v>
      </c>
      <c r="AK34" s="1">
        <v>581117</v>
      </c>
      <c r="AL34" s="1">
        <v>2941012</v>
      </c>
      <c r="AM34" s="1">
        <v>1181315</v>
      </c>
      <c r="AN34" s="1">
        <v>396634</v>
      </c>
      <c r="AO34" s="1">
        <v>784681</v>
      </c>
      <c r="AP34" s="1">
        <v>55774</v>
      </c>
      <c r="AQ34" s="1">
        <v>3380750</v>
      </c>
      <c r="AR34" s="1">
        <v>3047574</v>
      </c>
      <c r="AS34" s="1">
        <f t="shared" si="5"/>
        <v>-41108</v>
      </c>
      <c r="AT34" s="1">
        <v>81696.83</v>
      </c>
      <c r="AU34" s="3"/>
      <c r="AW34" s="1">
        <v>3073601</v>
      </c>
      <c r="AX34" s="1">
        <v>1974670</v>
      </c>
      <c r="AY34" s="1">
        <v>284026</v>
      </c>
      <c r="AZ34" s="1">
        <v>1690644</v>
      </c>
      <c r="BA34" s="1">
        <v>604215</v>
      </c>
      <c r="BB34" s="1">
        <v>210650</v>
      </c>
      <c r="BC34" s="1">
        <v>393565</v>
      </c>
      <c r="BD34" s="1">
        <v>35780</v>
      </c>
      <c r="BE34" s="1">
        <v>1865083</v>
      </c>
      <c r="BF34" s="1">
        <v>1415355</v>
      </c>
      <c r="BG34" s="1">
        <f t="shared" si="10"/>
        <v>-9208</v>
      </c>
      <c r="BH34" s="1">
        <v>48914.650999999998</v>
      </c>
      <c r="BI34" s="3"/>
      <c r="BK34" s="1">
        <v>-122993.8</v>
      </c>
      <c r="BL34" s="1">
        <v>845688.63699999999</v>
      </c>
      <c r="BO34" s="1">
        <v>427166.74</v>
      </c>
      <c r="BP34" s="1">
        <v>1273124.1170000001</v>
      </c>
      <c r="BQ34" s="1">
        <v>908613</v>
      </c>
      <c r="BR34" s="1">
        <v>9817.2000000000007</v>
      </c>
      <c r="BS34" s="8">
        <v>775802</v>
      </c>
      <c r="BT34" s="1">
        <v>-132811</v>
      </c>
      <c r="BU34" s="1">
        <v>90.805000000000007</v>
      </c>
      <c r="BV34" s="1">
        <v>90.352999999999994</v>
      </c>
      <c r="BW34" s="1">
        <v>81.209000000000003</v>
      </c>
      <c r="BX34" s="1">
        <f t="shared" si="6"/>
        <v>2544</v>
      </c>
      <c r="BY34" s="8">
        <v>5133502</v>
      </c>
      <c r="BZ34" s="8">
        <v>775802</v>
      </c>
      <c r="CA34" s="8">
        <v>799774.42003524001</v>
      </c>
      <c r="CC34" s="10">
        <f t="shared" si="7"/>
        <v>0.15112529419487905</v>
      </c>
      <c r="CD34" s="10">
        <f t="shared" si="7"/>
        <v>0.1557950927135589</v>
      </c>
    </row>
    <row r="35" spans="1:82" ht="15">
      <c r="A35" s="1">
        <f t="shared" si="11"/>
        <v>2545</v>
      </c>
      <c r="B35" s="1">
        <v>2002</v>
      </c>
      <c r="C35" s="8">
        <v>5450643</v>
      </c>
      <c r="D35" s="8">
        <v>5450643</v>
      </c>
      <c r="E35" s="8">
        <v>5450643</v>
      </c>
      <c r="F35" s="8">
        <v>5450643</v>
      </c>
      <c r="G35" s="8">
        <v>5450643</v>
      </c>
      <c r="H35" s="8"/>
      <c r="I35" s="8"/>
      <c r="M35" s="8">
        <v>876901</v>
      </c>
      <c r="N35" s="8">
        <v>876901</v>
      </c>
      <c r="O35" s="23">
        <v>3237042</v>
      </c>
      <c r="P35" s="23">
        <v>3237042</v>
      </c>
      <c r="Q35" s="23">
        <v>3237042</v>
      </c>
      <c r="R35" s="56">
        <f t="shared" si="8"/>
        <v>1.6838345007571727</v>
      </c>
      <c r="S35" s="56">
        <f t="shared" si="0"/>
        <v>1.6838345007571727</v>
      </c>
      <c r="T35" s="56">
        <f t="shared" si="1"/>
        <v>1.6838345007571727</v>
      </c>
      <c r="U35" s="8">
        <v>920068</v>
      </c>
      <c r="V35" s="8">
        <v>907535</v>
      </c>
      <c r="W35" s="54">
        <f t="shared" si="9"/>
        <v>0.98637818074316241</v>
      </c>
      <c r="X35" s="8">
        <v>982269</v>
      </c>
      <c r="Y35" s="26"/>
      <c r="Z35" s="23">
        <v>873988.83073821012</v>
      </c>
      <c r="AA35" s="8">
        <v>920068</v>
      </c>
      <c r="AB35" s="8">
        <v>920068</v>
      </c>
      <c r="AC35" s="8">
        <v>920068</v>
      </c>
      <c r="AD35" s="9">
        <f t="shared" si="2"/>
        <v>16.879990122266307</v>
      </c>
      <c r="AE35" s="9">
        <f t="shared" si="3"/>
        <v>16.879990122266307</v>
      </c>
      <c r="AF35" s="9">
        <f t="shared" si="4"/>
        <v>16.879990122266307</v>
      </c>
      <c r="AG35" s="9"/>
      <c r="AH35" s="9"/>
      <c r="AI35" s="9"/>
      <c r="AJ35" s="1">
        <v>3723870</v>
      </c>
      <c r="AK35" s="1">
        <v>603891</v>
      </c>
      <c r="AL35" s="1">
        <v>3119979</v>
      </c>
      <c r="AM35" s="1">
        <v>1243188</v>
      </c>
      <c r="AN35" s="1">
        <v>377505</v>
      </c>
      <c r="AO35" s="1">
        <v>865683</v>
      </c>
      <c r="AP35" s="1">
        <v>54146</v>
      </c>
      <c r="AQ35" s="1">
        <v>3499004</v>
      </c>
      <c r="AR35" s="1">
        <v>3134265</v>
      </c>
      <c r="AS35" s="1">
        <f t="shared" si="5"/>
        <v>-64700</v>
      </c>
      <c r="AT35" s="1">
        <v>85946.53</v>
      </c>
      <c r="AU35" s="3"/>
      <c r="AW35" s="1">
        <v>3237042</v>
      </c>
      <c r="AX35" s="1">
        <v>2068707</v>
      </c>
      <c r="AY35" s="1">
        <v>286059</v>
      </c>
      <c r="AZ35" s="1">
        <v>1782648</v>
      </c>
      <c r="BA35" s="1">
        <v>643775</v>
      </c>
      <c r="BB35" s="1">
        <v>197486</v>
      </c>
      <c r="BC35" s="1">
        <v>446289</v>
      </c>
      <c r="BD35" s="1">
        <v>34426</v>
      </c>
      <c r="BE35" s="1">
        <v>2088768</v>
      </c>
      <c r="BF35" s="1">
        <v>1609265</v>
      </c>
      <c r="BG35" s="1">
        <f t="shared" si="10"/>
        <v>-10631</v>
      </c>
      <c r="BH35" s="1">
        <v>51042.148000000001</v>
      </c>
      <c r="BI35" s="3"/>
      <c r="BK35" s="1">
        <v>-76815</v>
      </c>
      <c r="BL35" s="1">
        <v>1293881</v>
      </c>
      <c r="BO35" s="1">
        <v>397277</v>
      </c>
      <c r="BP35" s="1">
        <v>1691245</v>
      </c>
      <c r="BQ35" s="1">
        <v>955504</v>
      </c>
      <c r="BR35" s="1">
        <v>1788</v>
      </c>
      <c r="BS35" s="8">
        <v>876901</v>
      </c>
      <c r="BT35" s="1">
        <v>-78603</v>
      </c>
      <c r="BU35" s="1">
        <v>91.438999999999993</v>
      </c>
      <c r="BV35" s="1">
        <v>91.090999999999994</v>
      </c>
      <c r="BW35" s="1">
        <v>82.561999999999998</v>
      </c>
      <c r="BX35" s="1">
        <f t="shared" si="6"/>
        <v>2545</v>
      </c>
      <c r="BY35" s="8">
        <v>5450643</v>
      </c>
      <c r="BZ35" s="8">
        <v>876901</v>
      </c>
      <c r="CA35" s="8">
        <v>943950.06538609299</v>
      </c>
      <c r="CC35" s="10">
        <f t="shared" si="7"/>
        <v>0.16088028513333197</v>
      </c>
      <c r="CD35" s="10">
        <f t="shared" si="7"/>
        <v>0.17318141463054781</v>
      </c>
    </row>
    <row r="36" spans="1:82" ht="15">
      <c r="A36" s="1">
        <f t="shared" si="11"/>
        <v>2546</v>
      </c>
      <c r="B36" s="1">
        <v>2003</v>
      </c>
      <c r="C36" s="8">
        <v>5917369</v>
      </c>
      <c r="D36" s="8">
        <v>5917369</v>
      </c>
      <c r="E36" s="8">
        <v>5917369</v>
      </c>
      <c r="F36" s="8">
        <v>5917369</v>
      </c>
      <c r="G36" s="8">
        <v>5917369</v>
      </c>
      <c r="H36" s="8"/>
      <c r="I36" s="8"/>
      <c r="M36" s="8">
        <v>1012588</v>
      </c>
      <c r="N36" s="8">
        <v>1012588</v>
      </c>
      <c r="O36" s="23">
        <v>3468166</v>
      </c>
      <c r="P36" s="23">
        <v>3468166</v>
      </c>
      <c r="Q36" s="23">
        <v>3468166</v>
      </c>
      <c r="R36" s="56">
        <f t="shared" si="8"/>
        <v>1.7061954358586064</v>
      </c>
      <c r="S36" s="56">
        <f t="shared" si="0"/>
        <v>1.7061954358586064</v>
      </c>
      <c r="T36" s="56">
        <f t="shared" si="1"/>
        <v>1.7061954358586064</v>
      </c>
      <c r="U36" s="8">
        <v>1079068</v>
      </c>
      <c r="V36" s="8">
        <v>1065253</v>
      </c>
      <c r="W36" s="54">
        <f t="shared" si="9"/>
        <v>0.98719728506451865</v>
      </c>
      <c r="X36" s="8">
        <v>1153790</v>
      </c>
      <c r="Y36" s="26"/>
      <c r="Z36" s="23">
        <v>1021989.8175799099</v>
      </c>
      <c r="AA36" s="8">
        <v>1079068</v>
      </c>
      <c r="AB36" s="8">
        <v>1079068</v>
      </c>
      <c r="AC36" s="8">
        <v>1079068</v>
      </c>
      <c r="AD36" s="9">
        <f t="shared" si="2"/>
        <v>18.235604370793844</v>
      </c>
      <c r="AE36" s="9">
        <f t="shared" si="3"/>
        <v>18.235604370793844</v>
      </c>
      <c r="AF36" s="9">
        <f t="shared" si="4"/>
        <v>18.235604370793844</v>
      </c>
      <c r="AG36" s="9"/>
      <c r="AH36" s="9"/>
      <c r="AI36" s="9"/>
      <c r="AJ36" s="1">
        <v>4021604</v>
      </c>
      <c r="AK36" s="1">
        <v>636002</v>
      </c>
      <c r="AL36" s="1">
        <v>3385602</v>
      </c>
      <c r="AM36" s="1">
        <v>1424194</v>
      </c>
      <c r="AN36" s="1">
        <v>387642</v>
      </c>
      <c r="AO36" s="1">
        <v>1036552</v>
      </c>
      <c r="AP36" s="1">
        <v>53281</v>
      </c>
      <c r="AQ36" s="1">
        <v>3886566</v>
      </c>
      <c r="AR36" s="1">
        <v>3485272</v>
      </c>
      <c r="AS36" s="1">
        <f t="shared" si="5"/>
        <v>-16996</v>
      </c>
      <c r="AT36" s="1">
        <v>92484.902000000002</v>
      </c>
      <c r="AU36" s="3"/>
      <c r="AW36" s="1">
        <v>3468166</v>
      </c>
      <c r="AX36" s="1">
        <v>2191556</v>
      </c>
      <c r="AY36" s="1">
        <v>293092</v>
      </c>
      <c r="AZ36" s="1">
        <v>1898464</v>
      </c>
      <c r="BA36" s="1">
        <v>721400</v>
      </c>
      <c r="BB36" s="1">
        <v>196310</v>
      </c>
      <c r="BC36" s="1">
        <v>525090</v>
      </c>
      <c r="BD36" s="1">
        <v>48432</v>
      </c>
      <c r="BE36" s="1">
        <v>2236542</v>
      </c>
      <c r="BF36" s="1">
        <v>1744468</v>
      </c>
      <c r="BG36" s="1">
        <f t="shared" si="10"/>
        <v>-14704</v>
      </c>
      <c r="BH36" s="1">
        <v>54205.339</v>
      </c>
      <c r="BI36" s="3"/>
      <c r="BK36" s="1">
        <v>23998</v>
      </c>
      <c r="BL36" s="1">
        <v>1279282</v>
      </c>
      <c r="BM36" s="1">
        <v>48716</v>
      </c>
      <c r="BN36" s="1">
        <v>0</v>
      </c>
      <c r="BO36" s="1">
        <v>351842</v>
      </c>
      <c r="BP36" s="1">
        <v>1633992</v>
      </c>
      <c r="BQ36" s="1">
        <v>996198</v>
      </c>
      <c r="BR36" s="1">
        <v>7608</v>
      </c>
      <c r="BS36" s="8">
        <v>1012588</v>
      </c>
      <c r="BT36" s="1">
        <v>16390</v>
      </c>
      <c r="BU36" s="1">
        <v>93.087999999999994</v>
      </c>
      <c r="BV36" s="1">
        <v>92.575000000000003</v>
      </c>
      <c r="BW36" s="1">
        <v>85.869</v>
      </c>
      <c r="BX36" s="1">
        <f t="shared" si="6"/>
        <v>2546</v>
      </c>
      <c r="BY36" s="8">
        <v>5917369</v>
      </c>
      <c r="BZ36" s="8">
        <v>1012588</v>
      </c>
      <c r="CA36" s="8">
        <v>1028593.81392121</v>
      </c>
      <c r="CC36" s="10">
        <f t="shared" si="7"/>
        <v>0.17112132097896887</v>
      </c>
      <c r="CD36" s="10">
        <f t="shared" si="7"/>
        <v>0.17382620788414749</v>
      </c>
    </row>
    <row r="37" spans="1:82" ht="15">
      <c r="A37" s="1">
        <f t="shared" si="11"/>
        <v>2547</v>
      </c>
      <c r="B37" s="1">
        <v>2004</v>
      </c>
      <c r="C37" s="8">
        <v>6489476</v>
      </c>
      <c r="D37" s="8">
        <v>6489476</v>
      </c>
      <c r="E37" s="8">
        <v>6489476</v>
      </c>
      <c r="F37" s="8">
        <v>6489476</v>
      </c>
      <c r="G37" s="8">
        <v>6489476</v>
      </c>
      <c r="H37" s="8"/>
      <c r="I37" s="8"/>
      <c r="M37" s="8">
        <v>1109422</v>
      </c>
      <c r="N37" s="8">
        <v>1109422</v>
      </c>
      <c r="O37" s="23">
        <v>3688189</v>
      </c>
      <c r="P37" s="23">
        <v>3688189</v>
      </c>
      <c r="Q37" s="23">
        <v>3688189</v>
      </c>
      <c r="R37" s="56">
        <f t="shared" si="8"/>
        <v>1.759529134759634</v>
      </c>
      <c r="S37" s="56">
        <f t="shared" si="0"/>
        <v>1.759529134759634</v>
      </c>
      <c r="T37" s="56">
        <f t="shared" si="1"/>
        <v>1.759529134759634</v>
      </c>
      <c r="U37" s="8">
        <v>1219689</v>
      </c>
      <c r="V37" s="8">
        <v>1192488</v>
      </c>
      <c r="W37" s="54">
        <f t="shared" si="9"/>
        <v>0.97769841328404206</v>
      </c>
      <c r="X37" s="8">
        <v>1275458</v>
      </c>
      <c r="Y37" s="26"/>
      <c r="Z37" s="23">
        <v>1186521.7678240801</v>
      </c>
      <c r="AA37" s="8">
        <v>1219689</v>
      </c>
      <c r="AB37" s="8">
        <v>1219689</v>
      </c>
      <c r="AC37" s="8">
        <v>1219689</v>
      </c>
      <c r="AD37" s="9">
        <f t="shared" si="2"/>
        <v>18.794876504666941</v>
      </c>
      <c r="AE37" s="9">
        <f t="shared" si="3"/>
        <v>18.794876504666941</v>
      </c>
      <c r="AF37" s="9">
        <f t="shared" si="4"/>
        <v>18.794876504666941</v>
      </c>
      <c r="AG37" s="9"/>
      <c r="AH37" s="9"/>
      <c r="AI37" s="9"/>
      <c r="AJ37" s="1">
        <v>4431881</v>
      </c>
      <c r="AK37" s="1">
        <v>720595</v>
      </c>
      <c r="AL37" s="1">
        <v>3711286</v>
      </c>
      <c r="AM37" s="1">
        <v>1681824</v>
      </c>
      <c r="AN37" s="1">
        <v>426230</v>
      </c>
      <c r="AO37" s="1">
        <v>1255594</v>
      </c>
      <c r="AP37" s="1">
        <v>56766</v>
      </c>
      <c r="AQ37" s="1">
        <v>4587868</v>
      </c>
      <c r="AR37" s="1">
        <v>4272713</v>
      </c>
      <c r="AS37" s="1">
        <f t="shared" si="5"/>
        <v>-3850</v>
      </c>
      <c r="AT37" s="1">
        <v>100563.698</v>
      </c>
      <c r="AU37" s="3"/>
      <c r="AW37" s="1">
        <v>3688189</v>
      </c>
      <c r="AX37" s="1">
        <v>2326742</v>
      </c>
      <c r="AY37" s="1">
        <v>309883</v>
      </c>
      <c r="AZ37" s="1">
        <v>2016859</v>
      </c>
      <c r="BA37" s="1">
        <v>816351</v>
      </c>
      <c r="BB37" s="1">
        <v>205513</v>
      </c>
      <c r="BC37" s="1">
        <v>610838</v>
      </c>
      <c r="BD37" s="1">
        <v>51699</v>
      </c>
      <c r="BE37" s="1">
        <v>2451193</v>
      </c>
      <c r="BF37" s="1">
        <v>1977900</v>
      </c>
      <c r="BG37" s="1">
        <f t="shared" si="10"/>
        <v>-20104</v>
      </c>
      <c r="BH37" s="1">
        <v>57153.756000000001</v>
      </c>
      <c r="BI37" s="3"/>
      <c r="BK37" s="1">
        <v>8332</v>
      </c>
      <c r="BL37" s="1">
        <v>1508576</v>
      </c>
      <c r="BM37" s="1">
        <v>112340</v>
      </c>
      <c r="BN37" s="1">
        <v>0</v>
      </c>
      <c r="BO37" s="1">
        <v>302598</v>
      </c>
      <c r="BP37" s="1">
        <v>1811174</v>
      </c>
      <c r="BQ37" s="1">
        <v>1109332</v>
      </c>
      <c r="BR37" s="1">
        <v>8242</v>
      </c>
      <c r="BS37" s="8">
        <v>1109422</v>
      </c>
      <c r="BT37" s="1">
        <v>90</v>
      </c>
      <c r="BU37" s="1">
        <v>95.656999999999996</v>
      </c>
      <c r="BV37" s="1">
        <v>95.643000000000001</v>
      </c>
      <c r="BW37" s="1">
        <v>91.638000000000005</v>
      </c>
      <c r="BX37" s="1">
        <f t="shared" si="6"/>
        <v>2547</v>
      </c>
      <c r="BY37" s="8">
        <v>6489476</v>
      </c>
      <c r="BZ37" s="8">
        <v>1109422</v>
      </c>
      <c r="CA37" s="8">
        <v>1132708.6912269399</v>
      </c>
      <c r="CC37" s="10">
        <f t="shared" si="7"/>
        <v>0.17095710038838266</v>
      </c>
      <c r="CD37" s="10">
        <f t="shared" si="7"/>
        <v>0.17454547812904153</v>
      </c>
    </row>
    <row r="38" spans="1:82" ht="15">
      <c r="A38" s="1">
        <f t="shared" si="11"/>
        <v>2548</v>
      </c>
      <c r="B38" s="1">
        <v>2005</v>
      </c>
      <c r="C38" s="8">
        <v>7092893</v>
      </c>
      <c r="D38" s="8">
        <v>7092893</v>
      </c>
      <c r="E38" s="8">
        <v>7092893</v>
      </c>
      <c r="F38" s="8">
        <v>7092893</v>
      </c>
      <c r="G38" s="8">
        <v>7092893</v>
      </c>
      <c r="H38" s="8"/>
      <c r="I38" s="8"/>
      <c r="M38" s="8">
        <v>1241236</v>
      </c>
      <c r="N38" s="8">
        <v>1241236</v>
      </c>
      <c r="O38" s="23">
        <v>3858019</v>
      </c>
      <c r="P38" s="23">
        <v>3858019</v>
      </c>
      <c r="Q38" s="23">
        <v>3858019</v>
      </c>
      <c r="R38" s="56">
        <f t="shared" si="8"/>
        <v>1.8384805777265483</v>
      </c>
      <c r="S38" s="56">
        <f t="shared" si="0"/>
        <v>1.8384805777265483</v>
      </c>
      <c r="T38" s="56">
        <f t="shared" si="1"/>
        <v>1.8384805777265483</v>
      </c>
      <c r="U38" s="8">
        <v>1417596</v>
      </c>
      <c r="V38" s="8">
        <v>1387832</v>
      </c>
      <c r="W38" s="54">
        <f t="shared" si="9"/>
        <v>0.97900389109450081</v>
      </c>
      <c r="X38" s="8">
        <v>1479069</v>
      </c>
      <c r="Y38" s="26"/>
      <c r="Z38" s="23">
        <v>1341118.1618982898</v>
      </c>
      <c r="AA38" s="8">
        <v>1417596</v>
      </c>
      <c r="AB38" s="8">
        <v>1417596</v>
      </c>
      <c r="AC38" s="8">
        <v>1417596</v>
      </c>
      <c r="AD38" s="9">
        <f t="shared" si="2"/>
        <v>19.986146696418512</v>
      </c>
      <c r="AE38" s="9">
        <f t="shared" si="3"/>
        <v>19.986146696418512</v>
      </c>
      <c r="AF38" s="9">
        <f t="shared" si="4"/>
        <v>19.986146696418512</v>
      </c>
      <c r="AG38" s="9"/>
      <c r="AH38" s="9"/>
      <c r="AI38" s="9"/>
      <c r="AJ38" s="1">
        <v>4904063</v>
      </c>
      <c r="AK38" s="1">
        <v>843649</v>
      </c>
      <c r="AL38" s="1">
        <v>4060414</v>
      </c>
      <c r="AM38" s="1">
        <v>2049823</v>
      </c>
      <c r="AN38" s="1">
        <v>505194</v>
      </c>
      <c r="AO38" s="1">
        <v>1544629</v>
      </c>
      <c r="AP38" s="1">
        <v>180344</v>
      </c>
      <c r="AQ38" s="1">
        <v>5218079</v>
      </c>
      <c r="AR38" s="1">
        <v>5297474</v>
      </c>
      <c r="AS38" s="1">
        <f t="shared" si="5"/>
        <v>-38058</v>
      </c>
      <c r="AT38" s="1">
        <v>108955.48299999999</v>
      </c>
      <c r="AU38" s="3"/>
      <c r="AW38" s="1">
        <v>3858019</v>
      </c>
      <c r="AX38" s="1">
        <v>2454261</v>
      </c>
      <c r="AY38" s="1">
        <v>344922</v>
      </c>
      <c r="AZ38" s="1">
        <v>2109339</v>
      </c>
      <c r="BA38" s="1">
        <v>902420</v>
      </c>
      <c r="BB38" s="1">
        <v>227911</v>
      </c>
      <c r="BC38" s="1">
        <v>674509</v>
      </c>
      <c r="BD38" s="1">
        <v>76598</v>
      </c>
      <c r="BE38" s="1">
        <v>2554384</v>
      </c>
      <c r="BF38" s="1">
        <v>2155978</v>
      </c>
      <c r="BG38" s="1">
        <f t="shared" si="10"/>
        <v>-26334</v>
      </c>
      <c r="BH38" s="1">
        <v>59263.875</v>
      </c>
      <c r="BI38" s="3"/>
      <c r="BK38" s="1">
        <v>-45452</v>
      </c>
      <c r="BL38" s="1">
        <v>1614649</v>
      </c>
      <c r="BM38" s="1">
        <v>136737</v>
      </c>
      <c r="BN38" s="1">
        <v>0</v>
      </c>
      <c r="BO38" s="1">
        <v>230639.9</v>
      </c>
      <c r="BP38" s="1">
        <v>1845288.9</v>
      </c>
      <c r="BQ38" s="1">
        <v>1276747</v>
      </c>
      <c r="BR38" s="1">
        <v>-9941</v>
      </c>
      <c r="BS38" s="8">
        <v>1241236</v>
      </c>
      <c r="BT38" s="1">
        <v>-35511</v>
      </c>
      <c r="BU38" s="1">
        <v>100</v>
      </c>
      <c r="BV38" s="1">
        <v>100</v>
      </c>
      <c r="BW38" s="1">
        <v>100</v>
      </c>
      <c r="BX38" s="1">
        <f t="shared" si="6"/>
        <v>2548</v>
      </c>
      <c r="BY38" s="8">
        <v>7092893</v>
      </c>
      <c r="BZ38" s="8">
        <v>1241236</v>
      </c>
      <c r="CA38" s="8">
        <v>1242944.64164609</v>
      </c>
      <c r="CC38" s="10">
        <f t="shared" si="7"/>
        <v>0.17499714150488382</v>
      </c>
      <c r="CD38" s="10">
        <f t="shared" si="7"/>
        <v>0.1752380363902416</v>
      </c>
    </row>
    <row r="39" spans="1:82" ht="15">
      <c r="A39" s="1">
        <f t="shared" si="11"/>
        <v>2549</v>
      </c>
      <c r="B39" s="1">
        <v>2006</v>
      </c>
      <c r="C39" s="8">
        <v>7841297</v>
      </c>
      <c r="D39" s="8">
        <v>7841297</v>
      </c>
      <c r="E39" s="23">
        <v>7844939</v>
      </c>
      <c r="F39" s="23">
        <v>7844939</v>
      </c>
      <c r="G39" s="23">
        <v>7844939</v>
      </c>
      <c r="H39" s="8"/>
      <c r="I39" s="8"/>
      <c r="M39" s="8">
        <v>1389546</v>
      </c>
      <c r="N39" s="8">
        <v>1389546</v>
      </c>
      <c r="O39" s="23">
        <v>4054504</v>
      </c>
      <c r="P39" s="23">
        <v>4054504</v>
      </c>
      <c r="Q39" s="23">
        <v>4054504</v>
      </c>
      <c r="R39" s="56">
        <f t="shared" si="8"/>
        <v>1.934870208538455</v>
      </c>
      <c r="S39" s="56">
        <f t="shared" si="0"/>
        <v>1.934870208538455</v>
      </c>
      <c r="T39" s="56">
        <f t="shared" si="1"/>
        <v>1.934870208538455</v>
      </c>
      <c r="U39" s="8">
        <v>1567372</v>
      </c>
      <c r="V39" s="8">
        <v>1534841</v>
      </c>
      <c r="W39" s="54">
        <f t="shared" si="9"/>
        <v>0.97924487613661593</v>
      </c>
      <c r="X39" s="8">
        <v>1633095</v>
      </c>
      <c r="Y39" s="26"/>
      <c r="Z39" s="23">
        <v>1449780.0715576201</v>
      </c>
      <c r="AA39" s="8">
        <v>1567372</v>
      </c>
      <c r="AB39" s="8">
        <v>1567372</v>
      </c>
      <c r="AC39" s="8">
        <v>1567372</v>
      </c>
      <c r="AD39" s="9">
        <f t="shared" si="2"/>
        <v>19.97940328152966</v>
      </c>
      <c r="AE39" s="9">
        <f t="shared" si="3"/>
        <v>19.97940328152966</v>
      </c>
      <c r="AF39" s="9">
        <f t="shared" si="4"/>
        <v>19.97940328152966</v>
      </c>
      <c r="AG39" s="9"/>
      <c r="AH39" s="9"/>
      <c r="AI39" s="9"/>
      <c r="AJ39" s="1">
        <v>5304160</v>
      </c>
      <c r="AK39" s="1">
        <v>927575</v>
      </c>
      <c r="AL39" s="1">
        <v>4376585</v>
      </c>
      <c r="AM39" s="1">
        <v>2197221</v>
      </c>
      <c r="AN39" s="1">
        <v>541968</v>
      </c>
      <c r="AO39" s="1">
        <v>1655253</v>
      </c>
      <c r="AP39" s="1">
        <v>31150</v>
      </c>
      <c r="AQ39" s="1">
        <v>5777554</v>
      </c>
      <c r="AR39" s="1">
        <v>5503772</v>
      </c>
      <c r="AS39" s="1">
        <f t="shared" si="5"/>
        <v>-38626</v>
      </c>
      <c r="AT39" s="1">
        <v>119579.361</v>
      </c>
      <c r="AU39" s="3"/>
      <c r="AW39" s="1">
        <v>4059645</v>
      </c>
      <c r="AX39" s="1">
        <v>2526272</v>
      </c>
      <c r="AY39" s="1">
        <v>353212</v>
      </c>
      <c r="AZ39" s="1">
        <v>2173060</v>
      </c>
      <c r="BA39" s="1">
        <v>937423</v>
      </c>
      <c r="BB39" s="1">
        <v>235339</v>
      </c>
      <c r="BC39" s="1">
        <v>702084</v>
      </c>
      <c r="BD39" s="1">
        <v>13392</v>
      </c>
      <c r="BE39" s="1">
        <v>2788007</v>
      </c>
      <c r="BF39" s="1">
        <v>2227577</v>
      </c>
      <c r="BG39" s="1">
        <f t="shared" si="10"/>
        <v>-22128</v>
      </c>
      <c r="BH39" s="1">
        <v>61909.37</v>
      </c>
      <c r="BI39" s="3"/>
      <c r="BK39" s="1">
        <v>87813</v>
      </c>
      <c r="BL39" s="1">
        <v>1797477</v>
      </c>
      <c r="BM39" s="1">
        <v>196579</v>
      </c>
      <c r="BN39" s="1">
        <v>500</v>
      </c>
      <c r="BO39" s="1">
        <v>144195.29999999999</v>
      </c>
      <c r="BP39" s="1">
        <v>1941672.3</v>
      </c>
      <c r="BQ39" s="1">
        <v>1279715</v>
      </c>
      <c r="BR39" s="1">
        <v>-22018</v>
      </c>
      <c r="BS39" s="8">
        <v>1389546</v>
      </c>
      <c r="BT39" s="1">
        <v>109831</v>
      </c>
      <c r="BU39" s="1">
        <v>104.637</v>
      </c>
      <c r="BV39" s="1">
        <v>104.529</v>
      </c>
      <c r="BW39" s="1">
        <v>107.08199999999999</v>
      </c>
      <c r="BX39" s="1">
        <f t="shared" si="6"/>
        <v>2549</v>
      </c>
      <c r="BY39" s="8">
        <v>7841297</v>
      </c>
      <c r="BZ39" s="8">
        <v>1389546</v>
      </c>
      <c r="CA39" s="8">
        <v>1380205.41461689</v>
      </c>
      <c r="CC39" s="10">
        <f t="shared" si="7"/>
        <v>0.17712642507481574</v>
      </c>
      <c r="CD39" s="10">
        <f t="shared" si="7"/>
        <v>0.17593577395782045</v>
      </c>
    </row>
    <row r="40" spans="1:82" ht="15">
      <c r="A40" s="1">
        <f t="shared" si="11"/>
        <v>2550</v>
      </c>
      <c r="B40" s="1">
        <v>2007</v>
      </c>
      <c r="C40" s="8">
        <v>8493311</v>
      </c>
      <c r="D40" s="8">
        <v>8493311</v>
      </c>
      <c r="E40" s="23">
        <v>8525197</v>
      </c>
      <c r="F40" s="23">
        <v>8525197</v>
      </c>
      <c r="G40" s="23">
        <v>8525197</v>
      </c>
      <c r="H40" s="8"/>
      <c r="I40" s="8"/>
      <c r="M40" s="8">
        <v>1455059</v>
      </c>
      <c r="N40" s="8">
        <v>1455059</v>
      </c>
      <c r="O40" s="23">
        <v>4259026</v>
      </c>
      <c r="P40" s="23">
        <v>4259026</v>
      </c>
      <c r="Q40" s="23">
        <v>4259026</v>
      </c>
      <c r="R40" s="56">
        <f t="shared" si="8"/>
        <v>2.0016776136140049</v>
      </c>
      <c r="S40" s="56">
        <f t="shared" si="0"/>
        <v>2.0016776136140049</v>
      </c>
      <c r="T40" s="56">
        <f t="shared" si="1"/>
        <v>2.0016776136140049</v>
      </c>
      <c r="U40" s="8">
        <v>1613600</v>
      </c>
      <c r="V40" s="8">
        <v>1578710</v>
      </c>
      <c r="W40" s="54">
        <f t="shared" si="9"/>
        <v>0.9783775409023302</v>
      </c>
      <c r="X40" s="8">
        <v>1682506</v>
      </c>
      <c r="Y40" s="26"/>
      <c r="Z40" s="23">
        <v>1517599.1318522003</v>
      </c>
      <c r="AA40" s="8">
        <v>1613600</v>
      </c>
      <c r="AB40" s="8">
        <v>1613600</v>
      </c>
      <c r="AC40" s="8">
        <v>1613600</v>
      </c>
      <c r="AD40" s="9">
        <f t="shared" si="2"/>
        <v>18.927421853125505</v>
      </c>
      <c r="AE40" s="9">
        <f t="shared" si="3"/>
        <v>18.927421853125505</v>
      </c>
      <c r="AF40" s="9">
        <f t="shared" si="4"/>
        <v>18.927421853125505</v>
      </c>
      <c r="AG40" s="9"/>
      <c r="AH40" s="9"/>
      <c r="AI40" s="9"/>
      <c r="AJ40" s="1">
        <v>5599099</v>
      </c>
      <c r="AK40" s="1">
        <v>1037571</v>
      </c>
      <c r="AL40" s="1">
        <v>4561528</v>
      </c>
      <c r="AM40" s="1">
        <v>2247174</v>
      </c>
      <c r="AN40" s="1">
        <v>578790</v>
      </c>
      <c r="AO40" s="1">
        <v>1668384</v>
      </c>
      <c r="AP40" s="1">
        <v>10753</v>
      </c>
      <c r="AQ40" s="1">
        <v>6218219</v>
      </c>
      <c r="AR40" s="1">
        <v>5544488</v>
      </c>
      <c r="AS40" s="1">
        <f t="shared" si="5"/>
        <v>5560</v>
      </c>
      <c r="AT40" s="1">
        <v>128606.63800000001</v>
      </c>
      <c r="AU40" s="3"/>
      <c r="AW40" s="1">
        <v>4259633</v>
      </c>
      <c r="AX40" s="1">
        <v>2593519</v>
      </c>
      <c r="AY40" s="1">
        <v>385635</v>
      </c>
      <c r="AZ40" s="1">
        <v>2207884</v>
      </c>
      <c r="BA40" s="1">
        <v>949283</v>
      </c>
      <c r="BB40" s="1">
        <v>243292</v>
      </c>
      <c r="BC40" s="1">
        <v>705991</v>
      </c>
      <c r="BD40" s="1">
        <v>5035</v>
      </c>
      <c r="BE40" s="1">
        <v>2985608</v>
      </c>
      <c r="BF40" s="1">
        <v>2303426</v>
      </c>
      <c r="BG40" s="1">
        <f t="shared" si="10"/>
        <v>-29614</v>
      </c>
      <c r="BH40" s="1">
        <v>64499.826000000001</v>
      </c>
      <c r="BI40" s="3"/>
      <c r="BK40" s="1">
        <v>-144414</v>
      </c>
      <c r="BL40" s="1">
        <v>1957987</v>
      </c>
      <c r="BM40" s="1">
        <v>273789</v>
      </c>
      <c r="BN40" s="1">
        <v>500</v>
      </c>
      <c r="BO40" s="1">
        <v>89732.2</v>
      </c>
      <c r="BP40" s="1">
        <v>2047719.2</v>
      </c>
      <c r="BQ40" s="1">
        <v>1629101</v>
      </c>
      <c r="BR40" s="1">
        <v>29628</v>
      </c>
      <c r="BS40" s="8">
        <v>1455059</v>
      </c>
      <c r="BT40" s="1">
        <v>-174042</v>
      </c>
      <c r="BU40" s="1">
        <v>106.983</v>
      </c>
      <c r="BV40" s="1">
        <v>107.93899999999999</v>
      </c>
      <c r="BW40" s="1">
        <v>110.527</v>
      </c>
      <c r="BX40" s="1">
        <f t="shared" si="6"/>
        <v>2550</v>
      </c>
      <c r="BY40" s="8">
        <v>8493311</v>
      </c>
      <c r="BZ40" s="8">
        <v>1455059</v>
      </c>
      <c r="CA40" s="8">
        <v>1500264.3440934401</v>
      </c>
      <c r="CC40" s="10">
        <f t="shared" si="7"/>
        <v>0.17067746352371682</v>
      </c>
      <c r="CD40" s="10">
        <f t="shared" si="7"/>
        <v>0.17598002064860671</v>
      </c>
    </row>
    <row r="41" spans="1:82" ht="15">
      <c r="A41" s="1">
        <f t="shared" si="11"/>
        <v>2551</v>
      </c>
      <c r="B41" s="1">
        <v>2008</v>
      </c>
      <c r="C41" s="8">
        <v>9104959</v>
      </c>
      <c r="D41" s="8">
        <v>9104959</v>
      </c>
      <c r="E41" s="23">
        <v>9080466</v>
      </c>
      <c r="F41" s="23">
        <v>9080466</v>
      </c>
      <c r="G41" s="23">
        <v>9080466</v>
      </c>
      <c r="H41" s="8"/>
      <c r="I41" s="8"/>
      <c r="M41" s="8">
        <v>1496165</v>
      </c>
      <c r="N41" s="8">
        <v>1496165</v>
      </c>
      <c r="O41" s="23">
        <v>4364833</v>
      </c>
      <c r="P41" s="23">
        <v>4364833</v>
      </c>
      <c r="Q41" s="23">
        <v>4364833</v>
      </c>
      <c r="R41" s="56">
        <f t="shared" si="8"/>
        <v>2.0803696269708372</v>
      </c>
      <c r="S41" s="56">
        <f t="shared" si="0"/>
        <v>2.0803696269708372</v>
      </c>
      <c r="T41" s="56">
        <f t="shared" si="1"/>
        <v>2.0803696269708372</v>
      </c>
      <c r="U41" s="8">
        <v>1637910</v>
      </c>
      <c r="V41" s="8">
        <v>1600795</v>
      </c>
      <c r="W41" s="54">
        <f t="shared" si="9"/>
        <v>0.97734002478768678</v>
      </c>
      <c r="X41" s="8">
        <v>1716988</v>
      </c>
      <c r="Y41" s="26"/>
      <c r="Z41" s="1">
        <v>1634712.4577434999</v>
      </c>
      <c r="AA41" s="8">
        <v>1637910</v>
      </c>
      <c r="AB41" s="8">
        <v>1637910</v>
      </c>
      <c r="AC41" s="8">
        <v>1637910</v>
      </c>
      <c r="AD41" s="9">
        <f t="shared" si="2"/>
        <v>18.037730662721494</v>
      </c>
      <c r="AE41" s="9">
        <f t="shared" si="3"/>
        <v>18.037730662721494</v>
      </c>
      <c r="AF41" s="9">
        <f t="shared" si="4"/>
        <v>18.037730662721494</v>
      </c>
      <c r="AG41" s="9"/>
      <c r="AH41" s="9"/>
      <c r="AI41" s="9"/>
      <c r="AJ41" s="1">
        <v>6077845</v>
      </c>
      <c r="AK41" s="1">
        <v>1085611</v>
      </c>
      <c r="AL41" s="1">
        <v>4992234</v>
      </c>
      <c r="AM41" s="1">
        <v>2486616</v>
      </c>
      <c r="AN41" s="1">
        <v>591413</v>
      </c>
      <c r="AO41" s="1">
        <v>1895203</v>
      </c>
      <c r="AP41" s="1">
        <v>136111</v>
      </c>
      <c r="AQ41" s="1">
        <v>6954881</v>
      </c>
      <c r="AR41" s="1">
        <v>6703194</v>
      </c>
      <c r="AS41" s="1">
        <f t="shared" si="5"/>
        <v>-128207</v>
      </c>
      <c r="AT41" s="1">
        <v>136953.747</v>
      </c>
      <c r="AU41" s="3"/>
      <c r="AW41" s="1">
        <v>4370056</v>
      </c>
      <c r="AX41" s="1">
        <v>2650700</v>
      </c>
      <c r="AY41" s="1">
        <v>387627</v>
      </c>
      <c r="AZ41" s="1">
        <v>2263073</v>
      </c>
      <c r="BA41" s="1">
        <v>960129</v>
      </c>
      <c r="BB41" s="1">
        <v>231593</v>
      </c>
      <c r="BC41" s="1">
        <v>728536</v>
      </c>
      <c r="BD41" s="1">
        <v>61161</v>
      </c>
      <c r="BE41" s="1">
        <v>3147820</v>
      </c>
      <c r="BF41" s="1">
        <v>2475374</v>
      </c>
      <c r="BG41" s="1">
        <f t="shared" si="10"/>
        <v>-25620</v>
      </c>
      <c r="BH41" s="1">
        <v>65732.92</v>
      </c>
      <c r="BI41" s="3"/>
      <c r="BK41" s="1">
        <v>-96467</v>
      </c>
      <c r="BL41" s="1">
        <v>2061011</v>
      </c>
      <c r="BM41" s="1">
        <v>308179</v>
      </c>
      <c r="BN41" s="1">
        <v>500</v>
      </c>
      <c r="BO41" s="1">
        <v>70084.2</v>
      </c>
      <c r="BP41" s="1">
        <v>2131095.2000000002</v>
      </c>
      <c r="BQ41" s="1">
        <v>1597792</v>
      </c>
      <c r="BR41" s="1">
        <v>5160</v>
      </c>
      <c r="BS41" s="8">
        <v>1496165</v>
      </c>
      <c r="BT41" s="1">
        <v>-101627</v>
      </c>
      <c r="BU41" s="1">
        <v>112.833</v>
      </c>
      <c r="BV41" s="1">
        <v>112.699</v>
      </c>
      <c r="BW41" s="1">
        <v>124.24299999999999</v>
      </c>
      <c r="BX41" s="1">
        <f t="shared" si="6"/>
        <v>2551</v>
      </c>
      <c r="BY41" s="8">
        <v>9104959</v>
      </c>
      <c r="BZ41" s="8">
        <v>1496165</v>
      </c>
      <c r="CA41" s="8">
        <v>1613256.2597117899</v>
      </c>
      <c r="CC41" s="10">
        <f t="shared" si="7"/>
        <v>0.16476742493171606</v>
      </c>
      <c r="CD41" s="10">
        <f t="shared" si="7"/>
        <v>0.17766227633161005</v>
      </c>
    </row>
    <row r="42" spans="1:82" ht="12.75" customHeight="1">
      <c r="A42" s="11">
        <f>+B42+543</f>
        <v>2552</v>
      </c>
      <c r="B42" s="11">
        <v>2009</v>
      </c>
      <c r="C42" s="12">
        <f t="shared" ref="C42:C61" si="12">+C41*(1+M68/100)</f>
        <v>8749865.5990000013</v>
      </c>
      <c r="D42" s="12">
        <f t="shared" ref="D42:D61" si="13">+D41*(1+N68/100)</f>
        <v>8749865.5990000013</v>
      </c>
      <c r="E42" s="23">
        <v>9041551</v>
      </c>
      <c r="F42" s="23">
        <v>9041551</v>
      </c>
      <c r="G42" s="23">
        <v>9041551</v>
      </c>
      <c r="H42" s="13"/>
      <c r="I42" s="13"/>
      <c r="M42" s="8">
        <v>1316555.5802790001</v>
      </c>
      <c r="N42" s="8">
        <v>1316555.5802790001</v>
      </c>
      <c r="O42" s="23">
        <v>4263139</v>
      </c>
      <c r="P42" s="23">
        <v>4263139</v>
      </c>
      <c r="Q42" s="23">
        <v>4263139</v>
      </c>
      <c r="R42" s="56">
        <f t="shared" si="8"/>
        <v>2.1208670418675064</v>
      </c>
      <c r="S42" s="56">
        <f t="shared" si="0"/>
        <v>2.1208670418675064</v>
      </c>
      <c r="T42" s="56">
        <f t="shared" si="1"/>
        <v>2.1208670418675064</v>
      </c>
      <c r="U42" s="25">
        <v>1630418</v>
      </c>
      <c r="V42" s="25">
        <v>1600908</v>
      </c>
      <c r="W42" s="54">
        <f t="shared" si="9"/>
        <v>0.98190034702757212</v>
      </c>
      <c r="X42" s="25">
        <v>1718152</v>
      </c>
      <c r="Y42" s="26"/>
      <c r="Z42" s="13">
        <v>1558036.8463967701</v>
      </c>
      <c r="AA42" s="42">
        <v>1630418</v>
      </c>
      <c r="AB42" s="42">
        <v>1630418</v>
      </c>
      <c r="AC42" s="42">
        <v>1630418</v>
      </c>
      <c r="AD42" s="9">
        <f t="shared" si="2"/>
        <v>18.032503494146081</v>
      </c>
      <c r="AE42" s="9">
        <f t="shared" si="3"/>
        <v>18.032503494146081</v>
      </c>
      <c r="AF42" s="9">
        <f t="shared" si="4"/>
        <v>18.032503494146081</v>
      </c>
      <c r="AG42" s="9"/>
      <c r="AI42" s="9"/>
      <c r="AM42" s="1"/>
      <c r="AS42" s="3"/>
      <c r="BA42" s="1"/>
      <c r="BG42" s="3"/>
      <c r="BV42" s="1">
        <f>+A42</f>
        <v>2552</v>
      </c>
      <c r="BW42" s="15">
        <v>8649711.0499999989</v>
      </c>
      <c r="BX42" s="8"/>
      <c r="BY42" s="8">
        <v>1529233.1409403</v>
      </c>
      <c r="CA42" s="10">
        <f t="shared" ref="BY42:CB62" si="14">+BX42/$F42</f>
        <v>0</v>
      </c>
      <c r="CB42" s="10">
        <f t="shared" si="14"/>
        <v>0.16913393962388754</v>
      </c>
    </row>
    <row r="43" spans="1:82" ht="12.75" customHeight="1">
      <c r="A43" s="11">
        <f t="shared" ref="A43:A60" si="15">+B43+543</f>
        <v>2553</v>
      </c>
      <c r="B43" s="11">
        <v>2010</v>
      </c>
      <c r="C43" s="12">
        <f t="shared" si="12"/>
        <v>9117359.9541580025</v>
      </c>
      <c r="D43" s="12">
        <f t="shared" si="13"/>
        <v>9117359.9541580025</v>
      </c>
      <c r="E43" s="24">
        <v>10104821</v>
      </c>
      <c r="F43" s="24">
        <v>10104821</v>
      </c>
      <c r="G43" s="24">
        <v>10104821</v>
      </c>
      <c r="H43" s="13"/>
      <c r="I43" s="13"/>
      <c r="J43" s="25">
        <f t="shared" ref="J43:J44" si="16">+E43/1000</f>
        <v>10104.821</v>
      </c>
      <c r="K43" s="25">
        <f t="shared" ref="K43:K44" si="17">+F43/1000</f>
        <v>10104.821</v>
      </c>
      <c r="L43" s="25">
        <f t="shared" ref="L43:L44" si="18">+G43/1000</f>
        <v>10104.821</v>
      </c>
      <c r="M43" s="8">
        <v>1608325.5814151501</v>
      </c>
      <c r="N43" s="8">
        <v>1608325.5814151501</v>
      </c>
      <c r="O43" s="22">
        <v>4596112</v>
      </c>
      <c r="P43" s="22">
        <v>4596112</v>
      </c>
      <c r="Q43" s="22">
        <v>4596112</v>
      </c>
      <c r="R43" s="56">
        <f t="shared" si="8"/>
        <v>2.1985584772520772</v>
      </c>
      <c r="S43" s="56">
        <f t="shared" si="0"/>
        <v>2.1985584772520772</v>
      </c>
      <c r="T43" s="56">
        <f t="shared" si="1"/>
        <v>2.1985584772520772</v>
      </c>
      <c r="U43" s="8">
        <v>1725551</v>
      </c>
      <c r="V43" s="8">
        <f>+U43*W42</f>
        <v>1694319.125713774</v>
      </c>
      <c r="W43" s="54">
        <f t="shared" si="9"/>
        <v>0.98190034702757212</v>
      </c>
      <c r="X43" s="8">
        <f>+U43</f>
        <v>1725551</v>
      </c>
      <c r="Y43" s="1">
        <v>1.1625633984250781</v>
      </c>
      <c r="Z43" s="8"/>
      <c r="AA43" s="42">
        <v>1725551</v>
      </c>
      <c r="AB43" s="42">
        <v>1725551</v>
      </c>
      <c r="AC43" s="42">
        <v>1725551</v>
      </c>
      <c r="AD43" s="9">
        <f t="shared" si="2"/>
        <v>17.076512290519545</v>
      </c>
      <c r="AE43" s="9">
        <f t="shared" si="3"/>
        <v>17.076512290519545</v>
      </c>
      <c r="AF43" s="9">
        <f t="shared" si="4"/>
        <v>17.076512290519545</v>
      </c>
      <c r="AG43" s="9"/>
      <c r="AI43" s="9"/>
      <c r="AM43" s="1"/>
      <c r="AS43" s="3"/>
      <c r="BA43" s="1"/>
      <c r="BG43" s="3"/>
      <c r="BV43" s="1">
        <f>+A43</f>
        <v>2553</v>
      </c>
      <c r="BW43" s="15">
        <v>9211942.2682499979</v>
      </c>
      <c r="BX43" s="8"/>
      <c r="BY43" s="8">
        <v>1633151.93111676</v>
      </c>
      <c r="CA43" s="10">
        <f t="shared" si="14"/>
        <v>0</v>
      </c>
      <c r="CB43" s="10">
        <f t="shared" si="14"/>
        <v>0.16162106494679718</v>
      </c>
    </row>
    <row r="44" spans="1:82" ht="12.75" customHeight="1">
      <c r="A44" s="11">
        <f t="shared" si="15"/>
        <v>2554</v>
      </c>
      <c r="B44" s="11">
        <v>2011</v>
      </c>
      <c r="C44" s="12">
        <f t="shared" si="12"/>
        <v>9482054.3523243237</v>
      </c>
      <c r="D44" s="12">
        <f t="shared" si="13"/>
        <v>9573227.9518659022</v>
      </c>
      <c r="E44" s="24">
        <v>10539446</v>
      </c>
      <c r="F44" s="24">
        <v>10539446</v>
      </c>
      <c r="G44" s="24">
        <v>10539446</v>
      </c>
      <c r="H44" s="13"/>
      <c r="I44" s="13"/>
      <c r="J44" s="25">
        <f t="shared" si="16"/>
        <v>10539.446</v>
      </c>
      <c r="K44" s="25">
        <f t="shared" si="17"/>
        <v>10539.446</v>
      </c>
      <c r="L44" s="25">
        <f t="shared" si="18"/>
        <v>10539.446</v>
      </c>
      <c r="M44" s="8">
        <v>1783920.71199222</v>
      </c>
      <c r="N44" s="8">
        <v>1794554.9743096</v>
      </c>
      <c r="O44" s="22">
        <v>4598441</v>
      </c>
      <c r="P44" s="22">
        <v>4598441</v>
      </c>
      <c r="Q44" s="22">
        <v>4598441</v>
      </c>
      <c r="R44" s="56">
        <f t="shared" si="8"/>
        <v>2.291960688415922</v>
      </c>
      <c r="S44" s="56">
        <f t="shared" si="0"/>
        <v>2.291960688415922</v>
      </c>
      <c r="T44" s="56">
        <f t="shared" si="1"/>
        <v>2.291960688415922</v>
      </c>
      <c r="U44" s="8">
        <v>1902805.74140756</v>
      </c>
      <c r="V44" s="8">
        <f>+U44*W42</f>
        <v>1868365.6178141397</v>
      </c>
      <c r="W44" s="54">
        <f t="shared" si="9"/>
        <v>0.98190034702757212</v>
      </c>
      <c r="X44" s="8">
        <f>+U44</f>
        <v>1902805.74140756</v>
      </c>
      <c r="Y44" s="1">
        <v>1.1054847773846563</v>
      </c>
      <c r="Z44" s="8"/>
      <c r="AA44" s="42">
        <v>1845740.3612484001</v>
      </c>
      <c r="AB44" s="42">
        <v>1845740.3612484001</v>
      </c>
      <c r="AC44" s="42">
        <v>1845740.3612484001</v>
      </c>
      <c r="AD44" s="9">
        <f t="shared" si="2"/>
        <v>17.512688629444089</v>
      </c>
      <c r="AE44" s="9">
        <f t="shared" si="3"/>
        <v>17.512688629444089</v>
      </c>
      <c r="AF44" s="9">
        <f t="shared" si="4"/>
        <v>17.512688629444089</v>
      </c>
      <c r="AG44" s="48">
        <v>1.1928571428571428</v>
      </c>
      <c r="AI44" s="9"/>
      <c r="AM44" s="1"/>
      <c r="AS44" s="3"/>
      <c r="BA44" s="1"/>
      <c r="BG44" s="3"/>
      <c r="BV44" s="1">
        <f>+A44</f>
        <v>2554</v>
      </c>
      <c r="BW44" s="15">
        <v>9810718.5156862475</v>
      </c>
      <c r="BX44" s="8"/>
      <c r="BY44" s="8">
        <v>1744122.14772216</v>
      </c>
      <c r="CA44" s="10">
        <f t="shared" si="14"/>
        <v>0</v>
      </c>
      <c r="CB44" s="10">
        <f t="shared" si="14"/>
        <v>0.16548518278115945</v>
      </c>
    </row>
    <row r="45" spans="1:82" ht="12.75" customHeight="1">
      <c r="A45" s="11">
        <f t="shared" si="15"/>
        <v>2555</v>
      </c>
      <c r="B45" s="11">
        <v>2012</v>
      </c>
      <c r="C45" s="12">
        <f t="shared" si="12"/>
        <v>9861336.5264172964</v>
      </c>
      <c r="D45" s="12">
        <f t="shared" si="13"/>
        <v>10051889.349459197</v>
      </c>
      <c r="E45" s="12">
        <f t="shared" ref="E45:E64" si="19">+E44*(1+W71/100)</f>
        <v>11013721.069999998</v>
      </c>
      <c r="F45" s="12">
        <f t="shared" ref="F45:F64" si="20">+F44*(1+X71/100)</f>
        <v>11382601.680000002</v>
      </c>
      <c r="G45" s="12">
        <f t="shared" ref="G45:G64" si="21">+G44*(1+Y71/100)</f>
        <v>11646087.83</v>
      </c>
      <c r="H45" s="13"/>
      <c r="I45" s="13"/>
      <c r="J45" s="13">
        <f t="shared" ref="J45:J61" si="22">+E45/1000</f>
        <v>11013.721069999998</v>
      </c>
      <c r="K45" s="13">
        <f t="shared" ref="K45:L61" si="23">+F45/1000</f>
        <v>11382.601680000002</v>
      </c>
      <c r="L45" s="13">
        <f t="shared" si="23"/>
        <v>11646.08783</v>
      </c>
      <c r="M45" s="8">
        <v>1908005.25485505</v>
      </c>
      <c r="N45" s="8">
        <v>1935148.9057439601</v>
      </c>
      <c r="O45" s="55">
        <f>+O44*(1+E71/100)</f>
        <v>4713402.0249999994</v>
      </c>
      <c r="P45" s="55">
        <f t="shared" ref="P45:Q45" si="24">+P44*(1+F71/100)</f>
        <v>4805370.8449999997</v>
      </c>
      <c r="Q45" s="55">
        <f t="shared" si="24"/>
        <v>4874347.46</v>
      </c>
      <c r="R45" s="57">
        <f t="shared" si="8"/>
        <v>2.3366818725801348</v>
      </c>
      <c r="S45" s="57">
        <f t="shared" si="0"/>
        <v>2.3687249219992306</v>
      </c>
      <c r="T45" s="57">
        <f t="shared" si="1"/>
        <v>2.3892609063203714</v>
      </c>
      <c r="U45" s="8"/>
      <c r="V45" s="8"/>
      <c r="W45" s="8"/>
      <c r="X45" s="8"/>
      <c r="AA45" s="14">
        <v>2210999.4969125199</v>
      </c>
      <c r="AB45" s="14">
        <v>2250673.5556520801</v>
      </c>
      <c r="AC45" s="14">
        <v>2278650.9116454702</v>
      </c>
      <c r="AD45" s="9">
        <f t="shared" ref="AD45:AD64" si="25">+AA45/E45*100</f>
        <v>20.074954530444817</v>
      </c>
      <c r="AE45" s="9">
        <f t="shared" ref="AE45:AE64" si="26">+AB45/F45*100</f>
        <v>19.772927305421444</v>
      </c>
      <c r="AF45" s="9">
        <f t="shared" ref="AF45:AF64" si="27">+AC45/G45*100</f>
        <v>19.565805658581144</v>
      </c>
      <c r="AG45" s="9"/>
      <c r="AH45" s="9">
        <f>+AB45/AB44*100-100</f>
        <v>21.938795017181945</v>
      </c>
      <c r="AM45" s="1"/>
      <c r="AQ45" s="3"/>
      <c r="BA45" s="1"/>
      <c r="BE45" s="3"/>
      <c r="BT45" s="1">
        <f t="shared" ref="BT45:BT62" si="28">+A45</f>
        <v>2555</v>
      </c>
      <c r="BU45" s="15">
        <v>10448415.219205853</v>
      </c>
      <c r="BV45" s="8"/>
      <c r="BW45" s="8">
        <v>1862623.7554706701</v>
      </c>
      <c r="BY45" s="10">
        <f t="shared" si="14"/>
        <v>0</v>
      </c>
      <c r="BZ45" s="10">
        <f t="shared" si="14"/>
        <v>0.16363778754934608</v>
      </c>
    </row>
    <row r="46" spans="1:82" ht="12.75" customHeight="1">
      <c r="A46" s="11">
        <f t="shared" si="15"/>
        <v>2556</v>
      </c>
      <c r="B46" s="11">
        <v>2013</v>
      </c>
      <c r="C46" s="12">
        <f t="shared" si="12"/>
        <v>10255789.987473989</v>
      </c>
      <c r="D46" s="12">
        <f t="shared" si="13"/>
        <v>10554483.816932159</v>
      </c>
      <c r="E46" s="12">
        <f t="shared" si="19"/>
        <v>11454269.912799999</v>
      </c>
      <c r="F46" s="12">
        <f t="shared" si="20"/>
        <v>12179383.797600003</v>
      </c>
      <c r="G46" s="12">
        <f t="shared" si="21"/>
        <v>12577774.856400002</v>
      </c>
      <c r="H46" s="13"/>
      <c r="I46" s="13"/>
      <c r="J46" s="13">
        <f t="shared" si="22"/>
        <v>11454.269912799999</v>
      </c>
      <c r="K46" s="13">
        <f t="shared" si="23"/>
        <v>12179.383797600003</v>
      </c>
      <c r="L46" s="13">
        <f t="shared" si="23"/>
        <v>12577.774856400001</v>
      </c>
      <c r="M46" s="8">
        <v>2012945.8701402501</v>
      </c>
      <c r="N46" s="8">
        <v>2060093.39994984</v>
      </c>
      <c r="O46" s="55">
        <f t="shared" ref="O46:Q46" si="29">+O45*(1+E72/100)</f>
        <v>4831237.0756249987</v>
      </c>
      <c r="P46" s="55">
        <f t="shared" si="29"/>
        <v>5021612.5330249993</v>
      </c>
      <c r="Q46" s="55">
        <f t="shared" si="29"/>
        <v>5118064.8330000006</v>
      </c>
      <c r="R46" s="57">
        <f t="shared" si="8"/>
        <v>2.3708772170569179</v>
      </c>
      <c r="S46" s="57">
        <f t="shared" si="0"/>
        <v>2.4253929823341411</v>
      </c>
      <c r="T46" s="57">
        <f t="shared" si="1"/>
        <v>2.4575255036438106</v>
      </c>
      <c r="U46" s="8"/>
      <c r="V46" s="8"/>
      <c r="W46" s="8"/>
      <c r="X46" s="8"/>
      <c r="AA46" s="14">
        <v>2474435.62382806</v>
      </c>
      <c r="AB46" s="14">
        <v>2580933.9544428801</v>
      </c>
      <c r="AC46" s="14">
        <v>2642645.1549016498</v>
      </c>
      <c r="AD46" s="9">
        <f t="shared" si="25"/>
        <v>21.602735422385237</v>
      </c>
      <c r="AE46" s="9">
        <f t="shared" si="26"/>
        <v>21.191006025702741</v>
      </c>
      <c r="AF46" s="9">
        <f t="shared" si="27"/>
        <v>21.01043455676885</v>
      </c>
      <c r="AG46" s="9"/>
      <c r="AH46" s="9">
        <f t="shared" ref="AH46:AH58" si="30">+AB46/AB45*100-100</f>
        <v>14.673847211712342</v>
      </c>
      <c r="AM46" s="1"/>
      <c r="AQ46" s="3"/>
      <c r="BA46" s="1"/>
      <c r="BE46" s="3"/>
      <c r="BT46" s="1">
        <f t="shared" si="28"/>
        <v>2556</v>
      </c>
      <c r="BU46" s="15">
        <v>11127562.208454233</v>
      </c>
      <c r="BV46" s="8"/>
      <c r="BW46" s="8">
        <v>1989169.1744218699</v>
      </c>
      <c r="BY46" s="10">
        <f t="shared" si="14"/>
        <v>0</v>
      </c>
      <c r="BZ46" s="10">
        <f t="shared" si="14"/>
        <v>0.16332264484627243</v>
      </c>
    </row>
    <row r="47" spans="1:82" ht="12.75" customHeight="1">
      <c r="A47" s="11">
        <f t="shared" si="15"/>
        <v>2557</v>
      </c>
      <c r="B47" s="11">
        <v>2014</v>
      </c>
      <c r="C47" s="12">
        <f t="shared" si="12"/>
        <v>10666021.586972948</v>
      </c>
      <c r="D47" s="12">
        <f t="shared" si="13"/>
        <v>11082208.007778767</v>
      </c>
      <c r="E47" s="12">
        <f t="shared" si="19"/>
        <v>11912440.709311999</v>
      </c>
      <c r="F47" s="12">
        <f t="shared" si="20"/>
        <v>13031940.663432004</v>
      </c>
      <c r="G47" s="12">
        <f t="shared" si="21"/>
        <v>13583996.844912004</v>
      </c>
      <c r="H47" s="13"/>
      <c r="I47" s="13"/>
      <c r="J47" s="13">
        <f t="shared" si="22"/>
        <v>11912.440709311999</v>
      </c>
      <c r="K47" s="13">
        <f t="shared" si="23"/>
        <v>13031.940663432004</v>
      </c>
      <c r="L47" s="13">
        <f t="shared" si="23"/>
        <v>13583.996844912004</v>
      </c>
      <c r="M47" s="8">
        <v>2112722.8552419599</v>
      </c>
      <c r="N47" s="8">
        <v>2182505.3937588399</v>
      </c>
      <c r="O47" s="55">
        <f t="shared" ref="O47:Q47" si="31">+O46*(1+E73/100)</f>
        <v>4952018.0025156233</v>
      </c>
      <c r="P47" s="55">
        <f t="shared" si="31"/>
        <v>5247585.0970111238</v>
      </c>
      <c r="Q47" s="55">
        <f t="shared" si="31"/>
        <v>5373968.0746500008</v>
      </c>
      <c r="R47" s="57">
        <f t="shared" si="8"/>
        <v>2.4055729812089703</v>
      </c>
      <c r="S47" s="57">
        <f t="shared" si="0"/>
        <v>2.4834167378923744</v>
      </c>
      <c r="T47" s="57">
        <f t="shared" si="1"/>
        <v>2.5277405180336339</v>
      </c>
      <c r="U47" s="8"/>
      <c r="V47" s="8"/>
      <c r="W47" s="8"/>
      <c r="X47" s="8"/>
      <c r="AA47" s="14">
        <v>2678044.05736834</v>
      </c>
      <c r="AB47" s="14">
        <v>2871702.1773430398</v>
      </c>
      <c r="AC47" s="14">
        <v>2972082.2956638499</v>
      </c>
      <c r="AD47" s="9">
        <f t="shared" si="25"/>
        <v>22.481069351933083</v>
      </c>
      <c r="AE47" s="9">
        <f t="shared" si="26"/>
        <v>22.035875173995517</v>
      </c>
      <c r="AF47" s="9">
        <f t="shared" si="27"/>
        <v>21.879291710650445</v>
      </c>
      <c r="AG47" s="9"/>
      <c r="AH47" s="9">
        <f t="shared" si="30"/>
        <v>11.266007888331458</v>
      </c>
      <c r="AM47" s="1"/>
      <c r="AQ47" s="3"/>
      <c r="BA47" s="1"/>
      <c r="BE47" s="3"/>
      <c r="BT47" s="1">
        <f t="shared" si="28"/>
        <v>2557</v>
      </c>
      <c r="BU47" s="15">
        <v>11850853.752003757</v>
      </c>
      <c r="BV47" s="8"/>
      <c r="BW47" s="8">
        <v>2124305.5041680299</v>
      </c>
      <c r="BY47" s="10">
        <f t="shared" si="14"/>
        <v>0</v>
      </c>
      <c r="BZ47" s="10">
        <f t="shared" si="14"/>
        <v>0.16300761022714688</v>
      </c>
    </row>
    <row r="48" spans="1:82" ht="12.75" customHeight="1">
      <c r="A48" s="11">
        <f t="shared" si="15"/>
        <v>2558</v>
      </c>
      <c r="B48" s="11">
        <v>2015</v>
      </c>
      <c r="C48" s="12">
        <f t="shared" si="12"/>
        <v>11092662.450451866</v>
      </c>
      <c r="D48" s="12">
        <f t="shared" si="13"/>
        <v>11636318.408167707</v>
      </c>
      <c r="E48" s="12">
        <f t="shared" si="19"/>
        <v>12388938.33768448</v>
      </c>
      <c r="F48" s="12">
        <f t="shared" si="20"/>
        <v>13944176.509872245</v>
      </c>
      <c r="G48" s="12">
        <f t="shared" si="21"/>
        <v>14806556.560954085</v>
      </c>
      <c r="H48" s="13"/>
      <c r="I48" s="13"/>
      <c r="J48" s="13">
        <f t="shared" si="22"/>
        <v>12388.93833768448</v>
      </c>
      <c r="K48" s="13">
        <f t="shared" si="23"/>
        <v>13944.176509872244</v>
      </c>
      <c r="L48" s="13">
        <f t="shared" si="23"/>
        <v>14806.556560954084</v>
      </c>
      <c r="M48" s="8">
        <v>2213136.8154172599</v>
      </c>
      <c r="N48" s="8">
        <v>2307974.7374958098</v>
      </c>
      <c r="O48" s="55">
        <f t="shared" ref="O48:Q48" si="32">+O47*(1+E74/100)</f>
        <v>5075818.4525785139</v>
      </c>
      <c r="P48" s="55">
        <f t="shared" si="32"/>
        <v>5483726.426376624</v>
      </c>
      <c r="Q48" s="55">
        <f t="shared" si="32"/>
        <v>5696406.1591290012</v>
      </c>
      <c r="R48" s="57">
        <f t="shared" si="8"/>
        <v>2.4407764882510534</v>
      </c>
      <c r="S48" s="57">
        <f t="shared" si="0"/>
        <v>2.5428286215740106</v>
      </c>
      <c r="T48" s="57">
        <f t="shared" si="1"/>
        <v>2.5992803440157179</v>
      </c>
      <c r="U48" s="8">
        <f>+U44/U43*100-100</f>
        <v>10.27235598412102</v>
      </c>
      <c r="V48" s="8"/>
      <c r="W48" s="8"/>
      <c r="X48" s="8"/>
      <c r="AA48" s="14">
        <v>2849683.7942252802</v>
      </c>
      <c r="AB48" s="14">
        <v>3146808.0576277501</v>
      </c>
      <c r="AC48" s="14">
        <v>3291024.4035118199</v>
      </c>
      <c r="AD48" s="9">
        <f t="shared" si="25"/>
        <v>23.001840162180454</v>
      </c>
      <c r="AE48" s="9">
        <f t="shared" si="26"/>
        <v>22.567184626498829</v>
      </c>
      <c r="AF48" s="9">
        <f t="shared" si="27"/>
        <v>22.226804658893339</v>
      </c>
      <c r="AG48" s="9"/>
      <c r="AH48" s="9">
        <f t="shared" si="30"/>
        <v>9.5798889750901708</v>
      </c>
      <c r="AM48" s="1"/>
      <c r="AQ48" s="3"/>
      <c r="BA48" s="1"/>
      <c r="BE48" s="3"/>
      <c r="BT48" s="1">
        <f t="shared" si="28"/>
        <v>2558</v>
      </c>
      <c r="BU48" s="15">
        <v>12621159.245884001</v>
      </c>
      <c r="BV48" s="8"/>
      <c r="BW48" s="8">
        <v>2268616.9017194398</v>
      </c>
      <c r="BY48" s="10">
        <f t="shared" si="14"/>
        <v>0</v>
      </c>
      <c r="BZ48" s="10">
        <f t="shared" si="14"/>
        <v>0.16269278433999287</v>
      </c>
    </row>
    <row r="49" spans="1:78" ht="12.75" customHeight="1">
      <c r="A49" s="11">
        <f t="shared" si="15"/>
        <v>2559</v>
      </c>
      <c r="B49" s="11">
        <v>2016</v>
      </c>
      <c r="C49" s="12">
        <f t="shared" si="12"/>
        <v>11536368.948469941</v>
      </c>
      <c r="D49" s="12">
        <f t="shared" si="13"/>
        <v>12218134.328576094</v>
      </c>
      <c r="E49" s="12">
        <f t="shared" si="19"/>
        <v>12884495.871191859</v>
      </c>
      <c r="F49" s="12">
        <f t="shared" si="20"/>
        <v>14920268.865563303</v>
      </c>
      <c r="G49" s="12">
        <f t="shared" si="21"/>
        <v>16139146.651439954</v>
      </c>
      <c r="H49" s="13"/>
      <c r="I49" s="13"/>
      <c r="J49" s="13">
        <f t="shared" si="22"/>
        <v>12884.495871191859</v>
      </c>
      <c r="K49" s="13">
        <f t="shared" si="23"/>
        <v>14920.268865563303</v>
      </c>
      <c r="L49" s="13">
        <f t="shared" si="23"/>
        <v>16139.146651439954</v>
      </c>
      <c r="M49" s="8">
        <v>2316625.3369112499</v>
      </c>
      <c r="N49" s="8">
        <v>2438979.53090485</v>
      </c>
      <c r="O49" s="55">
        <f t="shared" ref="O49:Q49" si="33">+O48*(1+E75/100)</f>
        <v>5202713.913892976</v>
      </c>
      <c r="P49" s="55">
        <f t="shared" si="33"/>
        <v>5730494.1155635715</v>
      </c>
      <c r="Q49" s="55">
        <f t="shared" si="33"/>
        <v>6038190.5286767418</v>
      </c>
      <c r="R49" s="57">
        <f t="shared" si="8"/>
        <v>2.4764951685669225</v>
      </c>
      <c r="S49" s="57">
        <f t="shared" si="0"/>
        <v>2.6036618421858293</v>
      </c>
      <c r="T49" s="57">
        <f t="shared" si="1"/>
        <v>2.6728448820538988</v>
      </c>
      <c r="U49" s="8"/>
      <c r="V49" s="8"/>
      <c r="W49" s="8"/>
      <c r="X49" s="8"/>
      <c r="AA49" s="14">
        <v>3003639.2605572199</v>
      </c>
      <c r="AB49" s="14">
        <v>3418559.9804427298</v>
      </c>
      <c r="AC49" s="14">
        <v>3612290.7611422502</v>
      </c>
      <c r="AD49" s="9">
        <f t="shared" si="25"/>
        <v>23.312043331652472</v>
      </c>
      <c r="AE49" s="9">
        <f t="shared" si="26"/>
        <v>22.912187516492615</v>
      </c>
      <c r="AF49" s="9">
        <f t="shared" si="27"/>
        <v>22.382167032480353</v>
      </c>
      <c r="AG49" s="9"/>
      <c r="AH49" s="9">
        <f t="shared" si="30"/>
        <v>8.6357959506383963</v>
      </c>
      <c r="AM49" s="1"/>
      <c r="AQ49" s="3"/>
      <c r="BA49" s="1"/>
      <c r="BE49" s="3"/>
      <c r="BT49" s="1">
        <f t="shared" si="28"/>
        <v>2559</v>
      </c>
      <c r="BU49" s="15">
        <v>13441534.596866461</v>
      </c>
      <c r="BV49" s="8"/>
      <c r="BW49" s="8">
        <v>2422727.1044249702</v>
      </c>
      <c r="BY49" s="10">
        <f t="shared" si="14"/>
        <v>0</v>
      </c>
      <c r="BZ49" s="10">
        <f t="shared" si="14"/>
        <v>0.16237824708485921</v>
      </c>
    </row>
    <row r="50" spans="1:78" ht="12.75" customHeight="1">
      <c r="A50" s="11">
        <f t="shared" si="15"/>
        <v>2560</v>
      </c>
      <c r="B50" s="11">
        <v>2017</v>
      </c>
      <c r="C50" s="12">
        <f t="shared" si="12"/>
        <v>11997823.706408739</v>
      </c>
      <c r="D50" s="12">
        <f t="shared" si="13"/>
        <v>12829041.045004899</v>
      </c>
      <c r="E50" s="12">
        <f t="shared" si="19"/>
        <v>13399875.706039535</v>
      </c>
      <c r="F50" s="12">
        <f t="shared" si="20"/>
        <v>15964687.686152736</v>
      </c>
      <c r="G50" s="12">
        <f t="shared" si="21"/>
        <v>17591669.850069549</v>
      </c>
      <c r="H50" s="13"/>
      <c r="I50" s="13"/>
      <c r="J50" s="13">
        <f t="shared" si="22"/>
        <v>13399.875706039535</v>
      </c>
      <c r="K50" s="13">
        <f t="shared" si="23"/>
        <v>15964.687686152736</v>
      </c>
      <c r="L50" s="13">
        <f t="shared" si="23"/>
        <v>17591.669850069549</v>
      </c>
      <c r="M50" s="8">
        <v>2424283.8075609701</v>
      </c>
      <c r="N50" s="8">
        <v>2576752.8454024801</v>
      </c>
      <c r="O50" s="55">
        <f t="shared" ref="O50:Q50" si="34">+O49*(1+E76/100)</f>
        <v>5332781.7617402999</v>
      </c>
      <c r="P50" s="55">
        <f t="shared" si="34"/>
        <v>5988366.3507639319</v>
      </c>
      <c r="Q50" s="55">
        <f t="shared" si="34"/>
        <v>6400481.9603973469</v>
      </c>
      <c r="R50" s="57">
        <f t="shared" si="8"/>
        <v>2.5127365612776584</v>
      </c>
      <c r="S50" s="57">
        <f t="shared" si="0"/>
        <v>2.6659504030036727</v>
      </c>
      <c r="T50" s="57">
        <f t="shared" si="1"/>
        <v>2.7484914353195746</v>
      </c>
      <c r="U50" s="8"/>
      <c r="V50" s="8"/>
      <c r="W50" s="8"/>
      <c r="X50" s="8"/>
      <c r="AA50" s="14">
        <v>3153629.9270919999</v>
      </c>
      <c r="AB50" s="14">
        <v>3700967.57130185</v>
      </c>
      <c r="AC50" s="14">
        <v>3950960.2635805202</v>
      </c>
      <c r="AD50" s="9">
        <f t="shared" si="25"/>
        <v>23.534769995445622</v>
      </c>
      <c r="AE50" s="9">
        <f t="shared" si="26"/>
        <v>23.18221091485524</v>
      </c>
      <c r="AF50" s="9">
        <f t="shared" si="27"/>
        <v>22.459267921998318</v>
      </c>
      <c r="AG50" s="9"/>
      <c r="AH50" s="9">
        <f t="shared" si="30"/>
        <v>8.2610102638171838</v>
      </c>
      <c r="AM50" s="1"/>
      <c r="AQ50" s="3"/>
      <c r="BA50" s="1"/>
      <c r="BE50" s="3"/>
      <c r="BT50" s="1">
        <f t="shared" si="28"/>
        <v>2560</v>
      </c>
      <c r="BU50" s="15">
        <v>14315234.34566278</v>
      </c>
      <c r="BV50" s="8"/>
      <c r="BW50" s="8">
        <v>2587302.1425374998</v>
      </c>
      <c r="BY50" s="10">
        <f t="shared" si="14"/>
        <v>0</v>
      </c>
      <c r="BZ50" s="10">
        <f t="shared" si="14"/>
        <v>0.16206406247343277</v>
      </c>
    </row>
    <row r="51" spans="1:78" ht="12.75" customHeight="1">
      <c r="A51" s="11">
        <f t="shared" si="15"/>
        <v>2561</v>
      </c>
      <c r="B51" s="11">
        <v>2018</v>
      </c>
      <c r="C51" s="12">
        <f t="shared" si="12"/>
        <v>12477736.654665088</v>
      </c>
      <c r="D51" s="12">
        <f t="shared" si="13"/>
        <v>13470493.097255144</v>
      </c>
      <c r="E51" s="12">
        <f t="shared" si="19"/>
        <v>13935870.734281117</v>
      </c>
      <c r="F51" s="12">
        <f t="shared" si="20"/>
        <v>17082215.824183427</v>
      </c>
      <c r="G51" s="12">
        <f t="shared" si="21"/>
        <v>19174920.136575811</v>
      </c>
      <c r="H51" s="13"/>
      <c r="I51" s="13"/>
      <c r="J51" s="13">
        <f t="shared" si="22"/>
        <v>13935.870734281118</v>
      </c>
      <c r="K51" s="13">
        <f t="shared" si="23"/>
        <v>17082.215824183426</v>
      </c>
      <c r="L51" s="13">
        <f t="shared" si="23"/>
        <v>19174.920136575809</v>
      </c>
      <c r="M51" s="8">
        <v>2536681.5617581699</v>
      </c>
      <c r="N51" s="8">
        <v>2722043.0215759599</v>
      </c>
      <c r="O51" s="55">
        <f t="shared" ref="O51:Q51" si="35">+O50*(1+E77/100)</f>
        <v>5466101.3057838073</v>
      </c>
      <c r="P51" s="55">
        <f t="shared" si="35"/>
        <v>6257842.8365483088</v>
      </c>
      <c r="Q51" s="55">
        <f t="shared" si="35"/>
        <v>6784510.8780211881</v>
      </c>
      <c r="R51" s="57">
        <f t="shared" si="8"/>
        <v>2.5495083158329415</v>
      </c>
      <c r="S51" s="57">
        <f t="shared" si="0"/>
        <v>2.7297291207788801</v>
      </c>
      <c r="T51" s="57">
        <f t="shared" si="1"/>
        <v>2.8262789287720156</v>
      </c>
      <c r="U51" s="8"/>
      <c r="V51" s="8"/>
      <c r="W51" s="8"/>
      <c r="X51" s="8"/>
      <c r="AA51" s="14">
        <v>3301550.8493911098</v>
      </c>
      <c r="AB51" s="14">
        <v>3996008.9129554299</v>
      </c>
      <c r="AC51" s="14">
        <v>4309691.1791913398</v>
      </c>
      <c r="AD51" s="9">
        <f t="shared" si="25"/>
        <v>23.691026648730038</v>
      </c>
      <c r="AE51" s="9">
        <f t="shared" si="26"/>
        <v>23.392801929701935</v>
      </c>
      <c r="AF51" s="9">
        <f t="shared" si="27"/>
        <v>22.475666904972826</v>
      </c>
      <c r="AG51" s="9"/>
      <c r="AH51" s="9">
        <f t="shared" si="30"/>
        <v>7.9720055896030431</v>
      </c>
      <c r="AM51" s="1"/>
      <c r="AQ51" s="3"/>
      <c r="BA51" s="1"/>
      <c r="BE51" s="3"/>
      <c r="BT51" s="1">
        <f t="shared" si="28"/>
        <v>2561</v>
      </c>
      <c r="BU51" s="15">
        <v>15245724.57813086</v>
      </c>
      <c r="BV51" s="8"/>
      <c r="BW51" s="8">
        <v>2763053.2150575402</v>
      </c>
      <c r="BY51" s="10">
        <f t="shared" si="14"/>
        <v>0</v>
      </c>
      <c r="BZ51" s="10">
        <f t="shared" si="14"/>
        <v>0.16175028131572158</v>
      </c>
    </row>
    <row r="52" spans="1:78" ht="12.75" customHeight="1">
      <c r="A52" s="11">
        <f t="shared" si="15"/>
        <v>2562</v>
      </c>
      <c r="B52" s="11">
        <v>2019</v>
      </c>
      <c r="C52" s="12">
        <f t="shared" si="12"/>
        <v>12976846.120851692</v>
      </c>
      <c r="D52" s="12">
        <f t="shared" si="13"/>
        <v>14144017.752117902</v>
      </c>
      <c r="E52" s="12">
        <f t="shared" si="19"/>
        <v>14493305.563652363</v>
      </c>
      <c r="F52" s="12">
        <f t="shared" si="20"/>
        <v>18277970.931876268</v>
      </c>
      <c r="G52" s="12">
        <f t="shared" si="21"/>
        <v>20900662.948867634</v>
      </c>
      <c r="H52" s="13"/>
      <c r="I52" s="13"/>
      <c r="J52" s="13">
        <f t="shared" si="22"/>
        <v>14493.305563652362</v>
      </c>
      <c r="K52" s="13">
        <f t="shared" si="23"/>
        <v>18277.970931876269</v>
      </c>
      <c r="L52" s="13">
        <f t="shared" si="23"/>
        <v>20900.662948867634</v>
      </c>
      <c r="M52" s="8">
        <v>2654186.3832756402</v>
      </c>
      <c r="N52" s="8">
        <v>2875419.70223764</v>
      </c>
      <c r="O52" s="55">
        <f t="shared" ref="O52:Q52" si="36">+O51*(1+E78/100)</f>
        <v>5602753.8384284023</v>
      </c>
      <c r="P52" s="55">
        <f t="shared" si="36"/>
        <v>6539445.7641929826</v>
      </c>
      <c r="Q52" s="55">
        <f t="shared" si="36"/>
        <v>7191581.5307024596</v>
      </c>
      <c r="R52" s="57">
        <f t="shared" si="8"/>
        <v>2.5868181936256192</v>
      </c>
      <c r="S52" s="57">
        <f t="shared" si="0"/>
        <v>2.7950336451994278</v>
      </c>
      <c r="T52" s="57">
        <f t="shared" si="1"/>
        <v>2.9062679550580159</v>
      </c>
      <c r="U52" s="8"/>
      <c r="V52" s="8"/>
      <c r="W52" s="8"/>
      <c r="X52" s="8"/>
      <c r="AA52" s="14">
        <v>3454545.3036190602</v>
      </c>
      <c r="AB52" s="14">
        <v>4312719.6853859304</v>
      </c>
      <c r="AC52" s="14">
        <v>4698891.0053371899</v>
      </c>
      <c r="AD52" s="9">
        <f t="shared" si="25"/>
        <v>23.835454848083</v>
      </c>
      <c r="AE52" s="9">
        <f t="shared" si="26"/>
        <v>23.595177503344576</v>
      </c>
      <c r="AF52" s="9">
        <f t="shared" si="27"/>
        <v>22.482018952378581</v>
      </c>
      <c r="AG52" s="9"/>
      <c r="AH52" s="9">
        <f t="shared" si="30"/>
        <v>7.9256773277881081</v>
      </c>
      <c r="AM52" s="1"/>
      <c r="AQ52" s="3"/>
      <c r="BA52" s="1"/>
      <c r="BE52" s="3"/>
      <c r="BT52" s="1">
        <f t="shared" si="28"/>
        <v>2562</v>
      </c>
      <c r="BU52" s="15">
        <v>16236696.675709365</v>
      </c>
      <c r="BV52" s="8"/>
      <c r="BW52" s="8">
        <v>2950739.7731144498</v>
      </c>
      <c r="BY52" s="10">
        <f t="shared" si="14"/>
        <v>0</v>
      </c>
      <c r="BZ52" s="10">
        <f t="shared" si="14"/>
        <v>0.16143694418336352</v>
      </c>
    </row>
    <row r="53" spans="1:78" ht="12.75" customHeight="1">
      <c r="A53" s="11">
        <f t="shared" si="15"/>
        <v>2563</v>
      </c>
      <c r="B53" s="11">
        <v>2020</v>
      </c>
      <c r="C53" s="12">
        <f t="shared" si="12"/>
        <v>13495919.965685761</v>
      </c>
      <c r="D53" s="12">
        <f t="shared" si="13"/>
        <v>14851218.639723798</v>
      </c>
      <c r="E53" s="12">
        <f t="shared" si="19"/>
        <v>15073037.786198458</v>
      </c>
      <c r="F53" s="12">
        <f t="shared" si="20"/>
        <v>19557428.897107609</v>
      </c>
      <c r="G53" s="12">
        <f t="shared" si="21"/>
        <v>22781722.614265721</v>
      </c>
      <c r="H53" s="13"/>
      <c r="I53" s="13"/>
      <c r="J53" s="13">
        <f t="shared" si="22"/>
        <v>15073.037786198458</v>
      </c>
      <c r="K53" s="13">
        <f t="shared" si="23"/>
        <v>19557.428897107609</v>
      </c>
      <c r="L53" s="13">
        <f t="shared" si="23"/>
        <v>22781.72261426572</v>
      </c>
      <c r="M53" s="8">
        <v>2777093.3596619898</v>
      </c>
      <c r="N53" s="8">
        <v>3037396.4809914501</v>
      </c>
      <c r="O53" s="55">
        <f t="shared" ref="O53:Q53" si="37">+O52*(1+E79/100)</f>
        <v>5742822.6843891116</v>
      </c>
      <c r="P53" s="55">
        <f t="shared" si="37"/>
        <v>6833720.8235816667</v>
      </c>
      <c r="Q53" s="55">
        <f t="shared" si="37"/>
        <v>7623076.4225446079</v>
      </c>
      <c r="R53" s="57">
        <f t="shared" si="8"/>
        <v>2.6246740696298967</v>
      </c>
      <c r="S53" s="57">
        <f t="shared" si="0"/>
        <v>2.8619004788166391</v>
      </c>
      <c r="T53" s="57">
        <f t="shared" si="1"/>
        <v>2.9885208217106012</v>
      </c>
      <c r="U53" s="8"/>
      <c r="V53" s="8"/>
      <c r="W53" s="8"/>
      <c r="X53" s="8"/>
      <c r="AA53" s="14">
        <v>3613642.3248017398</v>
      </c>
      <c r="AB53" s="14">
        <v>4653520.9664328303</v>
      </c>
      <c r="AC53" s="14">
        <v>5122078.9139631698</v>
      </c>
      <c r="AD53" s="9">
        <f t="shared" si="25"/>
        <v>23.974213931252471</v>
      </c>
      <c r="AE53" s="9">
        <f t="shared" si="26"/>
        <v>23.794134652950468</v>
      </c>
      <c r="AF53" s="9">
        <f t="shared" si="27"/>
        <v>22.483281886488108</v>
      </c>
      <c r="AG53" s="9"/>
      <c r="AH53" s="9">
        <f t="shared" si="30"/>
        <v>7.902235849033687</v>
      </c>
      <c r="AM53" s="1"/>
      <c r="AQ53" s="3"/>
      <c r="BA53" s="1"/>
      <c r="BE53" s="3"/>
      <c r="BT53" s="1">
        <f t="shared" si="28"/>
        <v>2563</v>
      </c>
      <c r="BU53" s="15">
        <v>17292081.959630474</v>
      </c>
      <c r="BV53" s="8"/>
      <c r="BW53" s="8">
        <v>3151172.7989817099</v>
      </c>
      <c r="BY53" s="10">
        <f t="shared" si="14"/>
        <v>0</v>
      </c>
      <c r="BZ53" s="10">
        <f t="shared" si="14"/>
        <v>0.16112408310725054</v>
      </c>
    </row>
    <row r="54" spans="1:78" ht="12.75" customHeight="1">
      <c r="A54" s="11">
        <f t="shared" si="15"/>
        <v>2564</v>
      </c>
      <c r="B54" s="11">
        <v>2021</v>
      </c>
      <c r="C54" s="12">
        <f t="shared" si="12"/>
        <v>14035756.764313191</v>
      </c>
      <c r="D54" s="12">
        <f t="shared" si="13"/>
        <v>15593779.571709989</v>
      </c>
      <c r="E54" s="12">
        <f t="shared" si="19"/>
        <v>15675959.297646396</v>
      </c>
      <c r="F54" s="12">
        <f t="shared" si="20"/>
        <v>20926448.919905141</v>
      </c>
      <c r="G54" s="12">
        <f t="shared" si="21"/>
        <v>24832077.649549637</v>
      </c>
      <c r="H54" s="13"/>
      <c r="I54" s="13"/>
      <c r="J54" s="13">
        <f t="shared" si="22"/>
        <v>15675.959297646395</v>
      </c>
      <c r="K54" s="13">
        <f t="shared" si="23"/>
        <v>20926.448919905142</v>
      </c>
      <c r="L54" s="13">
        <f t="shared" si="23"/>
        <v>24832.077649549636</v>
      </c>
      <c r="M54" s="8">
        <v>2905675.6386054498</v>
      </c>
      <c r="N54" s="8">
        <v>3208480.9022840499</v>
      </c>
      <c r="O54" s="55">
        <f t="shared" ref="O54:Q54" si="38">+O53*(1+E80/100)</f>
        <v>5886393.2514988389</v>
      </c>
      <c r="P54" s="55">
        <f t="shared" si="38"/>
        <v>7141238.2606428415</v>
      </c>
      <c r="Q54" s="55">
        <f t="shared" si="38"/>
        <v>8080461.0078972848</v>
      </c>
      <c r="R54" s="57">
        <f t="shared" si="8"/>
        <v>2.6630839340635051</v>
      </c>
      <c r="S54" s="57">
        <f t="shared" si="0"/>
        <v>2.930366997448616</v>
      </c>
      <c r="T54" s="57">
        <f t="shared" si="1"/>
        <v>3.0731015996835427</v>
      </c>
      <c r="U54" s="8"/>
      <c r="V54" s="8"/>
      <c r="W54" s="8"/>
      <c r="X54" s="8"/>
      <c r="AA54" s="14">
        <v>3776053.7471195199</v>
      </c>
      <c r="AB54" s="14">
        <v>5016064.9186952403</v>
      </c>
      <c r="AC54" s="14">
        <v>5577584.5531986598</v>
      </c>
      <c r="AD54" s="9">
        <f t="shared" si="25"/>
        <v>24.088182901102968</v>
      </c>
      <c r="AE54" s="9">
        <f t="shared" si="26"/>
        <v>23.969976644838116</v>
      </c>
      <c r="AF54" s="9">
        <f t="shared" si="27"/>
        <v>22.461207764867861</v>
      </c>
      <c r="AG54" s="9"/>
      <c r="AH54" s="9">
        <f t="shared" si="30"/>
        <v>7.7907450052883149</v>
      </c>
      <c r="AM54" s="1"/>
      <c r="AQ54" s="3"/>
      <c r="BA54" s="1"/>
      <c r="BE54" s="3"/>
      <c r="BT54" s="1">
        <f t="shared" si="28"/>
        <v>2564</v>
      </c>
      <c r="BU54" s="15">
        <v>18416067.287006453</v>
      </c>
      <c r="BV54" s="8"/>
      <c r="BW54" s="8">
        <v>3365218.3218569201</v>
      </c>
      <c r="BY54" s="10">
        <f t="shared" si="14"/>
        <v>0</v>
      </c>
      <c r="BZ54" s="10">
        <f t="shared" si="14"/>
        <v>0.1608117237060675</v>
      </c>
    </row>
    <row r="55" spans="1:78" ht="12.75" customHeight="1">
      <c r="A55" s="11">
        <f t="shared" si="15"/>
        <v>2565</v>
      </c>
      <c r="B55" s="11">
        <v>2022</v>
      </c>
      <c r="C55" s="12">
        <f t="shared" si="12"/>
        <v>14597187.034885719</v>
      </c>
      <c r="D55" s="12">
        <f t="shared" si="13"/>
        <v>16373468.550295489</v>
      </c>
      <c r="E55" s="12">
        <f t="shared" si="19"/>
        <v>16302997.669552252</v>
      </c>
      <c r="F55" s="12">
        <f t="shared" si="20"/>
        <v>22391300.344298501</v>
      </c>
      <c r="G55" s="12">
        <f t="shared" si="21"/>
        <v>27066964.638009105</v>
      </c>
      <c r="H55" s="13"/>
      <c r="I55" s="13"/>
      <c r="J55" s="13">
        <f t="shared" si="22"/>
        <v>16302.997669552251</v>
      </c>
      <c r="K55" s="13">
        <f t="shared" si="23"/>
        <v>22391.300344298499</v>
      </c>
      <c r="L55" s="13">
        <f t="shared" si="23"/>
        <v>27066.964638009104</v>
      </c>
      <c r="M55" s="8">
        <v>3040204.9878608598</v>
      </c>
      <c r="N55" s="8">
        <v>3389195.15119226</v>
      </c>
      <c r="O55" s="55">
        <f t="shared" ref="O55:Q55" si="39">+O54*(1+E81/100)</f>
        <v>6033553.0827863095</v>
      </c>
      <c r="P55" s="55">
        <f t="shared" si="39"/>
        <v>7462593.9823717689</v>
      </c>
      <c r="Q55" s="55">
        <f t="shared" si="39"/>
        <v>8565288.6683711223</v>
      </c>
      <c r="R55" s="57">
        <f t="shared" si="8"/>
        <v>2.7020558940741908</v>
      </c>
      <c r="S55" s="57">
        <f t="shared" si="0"/>
        <v>3.0004714710717888</v>
      </c>
      <c r="T55" s="57">
        <f t="shared" si="1"/>
        <v>3.1600761732594917</v>
      </c>
      <c r="U55" s="8"/>
      <c r="V55" s="8"/>
      <c r="W55" s="8"/>
      <c r="X55" s="8"/>
      <c r="AA55" s="14">
        <v>3947289.05270709</v>
      </c>
      <c r="AB55" s="14">
        <v>5409019.9830711801</v>
      </c>
      <c r="AC55" s="14">
        <v>6076017.4532476496</v>
      </c>
      <c r="AD55" s="9">
        <f t="shared" si="25"/>
        <v>24.21204451301071</v>
      </c>
      <c r="AE55" s="9">
        <f t="shared" si="26"/>
        <v>24.156792593104043</v>
      </c>
      <c r="AF55" s="9">
        <f t="shared" si="27"/>
        <v>22.448093218089664</v>
      </c>
      <c r="AG55" s="9"/>
      <c r="AH55" s="9">
        <f t="shared" si="30"/>
        <v>7.8339309946202604</v>
      </c>
      <c r="AM55" s="1"/>
      <c r="AQ55" s="3"/>
      <c r="BA55" s="1"/>
      <c r="BE55" s="3"/>
      <c r="BT55" s="1">
        <f t="shared" si="28"/>
        <v>2565</v>
      </c>
      <c r="BU55" s="15">
        <v>19613111.660661872</v>
      </c>
      <c r="BV55" s="8"/>
      <c r="BW55" s="8">
        <v>3593801.1530757602</v>
      </c>
      <c r="BY55" s="10">
        <f t="shared" si="14"/>
        <v>0</v>
      </c>
      <c r="BZ55" s="10">
        <f t="shared" si="14"/>
        <v>0.16049988601893994</v>
      </c>
    </row>
    <row r="56" spans="1:78" ht="12.75" customHeight="1">
      <c r="A56" s="11">
        <f t="shared" si="15"/>
        <v>2566</v>
      </c>
      <c r="B56" s="11">
        <v>2023</v>
      </c>
      <c r="C56" s="12">
        <f t="shared" si="12"/>
        <v>15181074.516281148</v>
      </c>
      <c r="D56" s="12">
        <f t="shared" si="13"/>
        <v>17192141.977810264</v>
      </c>
      <c r="E56" s="12">
        <f t="shared" si="19"/>
        <v>16955117.576334342</v>
      </c>
      <c r="F56" s="12">
        <f t="shared" si="20"/>
        <v>23958691.368399397</v>
      </c>
      <c r="G56" s="12">
        <f t="shared" si="21"/>
        <v>29502991.455429927</v>
      </c>
      <c r="H56" s="13"/>
      <c r="I56" s="13"/>
      <c r="J56" s="13">
        <f t="shared" si="22"/>
        <v>16955.117576334342</v>
      </c>
      <c r="K56" s="13">
        <f t="shared" si="23"/>
        <v>23958.691368399395</v>
      </c>
      <c r="L56" s="13">
        <f t="shared" si="23"/>
        <v>29502.991455429925</v>
      </c>
      <c r="M56" s="8">
        <v>3180960.4614482098</v>
      </c>
      <c r="N56" s="8">
        <v>3580085.2220004601</v>
      </c>
      <c r="O56" s="55">
        <f t="shared" ref="O56:Q56" si="40">+O55*(1+E82/100)</f>
        <v>6184391.9098559665</v>
      </c>
      <c r="P56" s="55">
        <f t="shared" si="40"/>
        <v>7798410.7115784977</v>
      </c>
      <c r="Q56" s="55">
        <f t="shared" si="40"/>
        <v>9079205.9884733893</v>
      </c>
      <c r="R56" s="57">
        <f t="shared" si="8"/>
        <v>2.7415981754508869</v>
      </c>
      <c r="S56" s="57">
        <f t="shared" si="0"/>
        <v>3.0722530852122629</v>
      </c>
      <c r="T56" s="57">
        <f t="shared" si="1"/>
        <v>3.24951229137061</v>
      </c>
      <c r="U56" s="8"/>
      <c r="V56" s="8"/>
      <c r="W56" s="8"/>
      <c r="X56" s="8"/>
      <c r="AA56" s="14">
        <v>4123285.2407840099</v>
      </c>
      <c r="AB56" s="14">
        <v>5828554.5102086598</v>
      </c>
      <c r="AC56" s="14">
        <v>6614213.1657062396</v>
      </c>
      <c r="AD56" s="9">
        <f t="shared" si="25"/>
        <v>24.318824226493245</v>
      </c>
      <c r="AE56" s="9">
        <f t="shared" si="26"/>
        <v>24.327516142623306</v>
      </c>
      <c r="AF56" s="9">
        <f t="shared" si="27"/>
        <v>22.418788195421843</v>
      </c>
      <c r="AG56" s="9"/>
      <c r="AH56" s="9">
        <f t="shared" si="30"/>
        <v>7.7562022039207221</v>
      </c>
      <c r="AM56" s="1"/>
      <c r="AQ56" s="3"/>
      <c r="BA56" s="1"/>
      <c r="BE56" s="3"/>
      <c r="BT56" s="1">
        <f t="shared" si="28"/>
        <v>2566</v>
      </c>
      <c r="BU56" s="15">
        <v>20887963.918604892</v>
      </c>
      <c r="BV56" s="8"/>
      <c r="BW56" s="8">
        <v>3837908.893892</v>
      </c>
      <c r="BY56" s="10">
        <f t="shared" si="14"/>
        <v>0</v>
      </c>
      <c r="BZ56" s="10">
        <f t="shared" si="14"/>
        <v>0.16018858604915526</v>
      </c>
    </row>
    <row r="57" spans="1:78" ht="12.75" customHeight="1">
      <c r="A57" s="11">
        <f t="shared" si="15"/>
        <v>2567</v>
      </c>
      <c r="B57" s="11">
        <v>2024</v>
      </c>
      <c r="C57" s="12">
        <f t="shared" si="12"/>
        <v>15788317.496932395</v>
      </c>
      <c r="D57" s="12">
        <f t="shared" si="13"/>
        <v>18051749.076700777</v>
      </c>
      <c r="E57" s="12">
        <f t="shared" si="19"/>
        <v>17633322.279387716</v>
      </c>
      <c r="F57" s="12">
        <f t="shared" si="20"/>
        <v>25635799.764187355</v>
      </c>
      <c r="G57" s="12">
        <f t="shared" si="21"/>
        <v>32158260.686418623</v>
      </c>
      <c r="H57" s="13"/>
      <c r="I57" s="13"/>
      <c r="J57" s="13">
        <f t="shared" si="22"/>
        <v>17633.322279387718</v>
      </c>
      <c r="K57" s="13">
        <f t="shared" si="23"/>
        <v>25635.799764187355</v>
      </c>
      <c r="L57" s="13">
        <f t="shared" si="23"/>
        <v>32158.260686418624</v>
      </c>
      <c r="M57" s="8">
        <v>3328231.4770285902</v>
      </c>
      <c r="N57" s="8">
        <v>3781725.7868319401</v>
      </c>
      <c r="O57" s="55">
        <f t="shared" ref="O57:Q57" si="41">+O56*(1+E83/100)</f>
        <v>6339001.7076023649</v>
      </c>
      <c r="P57" s="55">
        <f t="shared" si="41"/>
        <v>8149339.1935995296</v>
      </c>
      <c r="Q57" s="55">
        <f t="shared" si="41"/>
        <v>9623958.3477817923</v>
      </c>
      <c r="R57" s="57">
        <f t="shared" si="8"/>
        <v>2.7817191243599244</v>
      </c>
      <c r="S57" s="57">
        <f t="shared" si="0"/>
        <v>3.1457519628489199</v>
      </c>
      <c r="T57" s="57">
        <f t="shared" si="1"/>
        <v>3.3414796203716652</v>
      </c>
      <c r="U57" s="8"/>
      <c r="V57" s="8"/>
      <c r="W57" s="8"/>
      <c r="X57" s="8"/>
      <c r="AA57" s="14">
        <v>4309520.3078908501</v>
      </c>
      <c r="AB57" s="14">
        <v>6284140.0321892202</v>
      </c>
      <c r="AC57" s="14">
        <v>7204101.1028289096</v>
      </c>
      <c r="AD57" s="9">
        <f t="shared" si="25"/>
        <v>24.439638994906922</v>
      </c>
      <c r="AE57" s="9">
        <f t="shared" si="26"/>
        <v>24.513142129343766</v>
      </c>
      <c r="AF57" s="9">
        <f t="shared" si="27"/>
        <v>22.402023458536778</v>
      </c>
      <c r="AG57" s="9"/>
      <c r="AH57" s="9">
        <f t="shared" si="30"/>
        <v>7.8164409577470053</v>
      </c>
      <c r="AM57" s="1"/>
      <c r="AQ57" s="3"/>
      <c r="BA57" s="1"/>
      <c r="BE57" s="3"/>
      <c r="BT57" s="1">
        <f t="shared" si="28"/>
        <v>2567</v>
      </c>
      <c r="BU57" s="15">
        <v>22245681.573314209</v>
      </c>
      <c r="BV57" s="8"/>
      <c r="BW57" s="8">
        <v>4098596.1950482102</v>
      </c>
      <c r="BY57" s="10">
        <f t="shared" si="14"/>
        <v>0</v>
      </c>
      <c r="BZ57" s="10">
        <f t="shared" si="14"/>
        <v>0.15987783618024112</v>
      </c>
    </row>
    <row r="58" spans="1:78" ht="12.75" customHeight="1">
      <c r="A58" s="11">
        <f t="shared" si="15"/>
        <v>2568</v>
      </c>
      <c r="B58" s="11">
        <v>2025</v>
      </c>
      <c r="C58" s="12">
        <f t="shared" si="12"/>
        <v>16419850.19680969</v>
      </c>
      <c r="D58" s="12">
        <f t="shared" si="13"/>
        <v>18954336.530535817</v>
      </c>
      <c r="E58" s="12">
        <f t="shared" si="19"/>
        <v>18338655.170563225</v>
      </c>
      <c r="F58" s="12">
        <f t="shared" si="20"/>
        <v>27430305.74768047</v>
      </c>
      <c r="G58" s="12">
        <f t="shared" si="21"/>
        <v>35052504.148196302</v>
      </c>
      <c r="H58" s="13"/>
      <c r="I58" s="13"/>
      <c r="J58" s="13">
        <f t="shared" si="22"/>
        <v>18338.655170563226</v>
      </c>
      <c r="K58" s="13">
        <f t="shared" si="23"/>
        <v>27430.305747680472</v>
      </c>
      <c r="L58" s="13">
        <f t="shared" si="23"/>
        <v>35052.504148196305</v>
      </c>
      <c r="M58" s="8">
        <v>3482320.5182848899</v>
      </c>
      <c r="N58" s="8">
        <v>3994722.9959417898</v>
      </c>
      <c r="O58" s="55">
        <f t="shared" ref="O58:Q58" si="42">+O57*(1+E84/100)</f>
        <v>6497476.7502924232</v>
      </c>
      <c r="P58" s="55">
        <f t="shared" si="42"/>
        <v>8516059.4573115073</v>
      </c>
      <c r="Q58" s="55">
        <f t="shared" si="42"/>
        <v>10201395.848648701</v>
      </c>
      <c r="R58" s="57">
        <f t="shared" si="8"/>
        <v>2.8224272091066553</v>
      </c>
      <c r="S58" s="57">
        <f t="shared" si="0"/>
        <v>3.2210091868405213</v>
      </c>
      <c r="T58" s="57">
        <f t="shared" si="1"/>
        <v>3.4360497983067124</v>
      </c>
      <c r="U58" s="8"/>
      <c r="V58" s="8"/>
      <c r="W58" s="8"/>
      <c r="X58" s="8"/>
      <c r="AA58" s="14">
        <v>4505432.9560408304</v>
      </c>
      <c r="AB58" s="14">
        <v>6777252.90784657</v>
      </c>
      <c r="AC58" s="14">
        <v>7848815.7447117995</v>
      </c>
      <c r="AD58" s="9">
        <f t="shared" si="25"/>
        <v>24.567957214620868</v>
      </c>
      <c r="AE58" s="9">
        <f t="shared" si="26"/>
        <v>24.707172315859658</v>
      </c>
      <c r="AF58" s="9">
        <f t="shared" si="27"/>
        <v>22.391597791496665</v>
      </c>
      <c r="AG58" s="9"/>
      <c r="AH58" s="9">
        <f t="shared" si="30"/>
        <v>7.8469428295913275</v>
      </c>
      <c r="AM58" s="1"/>
      <c r="AQ58" s="3"/>
      <c r="BA58" s="1"/>
      <c r="BE58" s="3"/>
      <c r="BT58" s="1">
        <f t="shared" si="28"/>
        <v>2568</v>
      </c>
      <c r="BU58" s="15">
        <v>23691650.875579629</v>
      </c>
      <c r="BV58" s="8"/>
      <c r="BW58" s="8">
        <v>4376989.3258435</v>
      </c>
      <c r="BY58" s="10">
        <f t="shared" si="14"/>
        <v>0</v>
      </c>
      <c r="BZ58" s="10">
        <f t="shared" si="14"/>
        <v>0.15956764631446449</v>
      </c>
    </row>
    <row r="59" spans="1:78" ht="12.75" customHeight="1">
      <c r="A59" s="11">
        <f t="shared" si="15"/>
        <v>2569</v>
      </c>
      <c r="B59" s="11">
        <v>2026</v>
      </c>
      <c r="C59" s="12">
        <f t="shared" si="12"/>
        <v>17076644.204682078</v>
      </c>
      <c r="D59" s="12">
        <f t="shared" si="13"/>
        <v>19902053.357062608</v>
      </c>
      <c r="E59" s="12">
        <f t="shared" si="19"/>
        <v>19072201.377385754</v>
      </c>
      <c r="F59" s="12">
        <f t="shared" si="20"/>
        <v>29350427.150018103</v>
      </c>
      <c r="G59" s="12">
        <f t="shared" si="21"/>
        <v>38207229.521533974</v>
      </c>
      <c r="H59" s="13"/>
      <c r="I59" s="13"/>
      <c r="J59" s="13">
        <f t="shared" si="22"/>
        <v>19072.201377385754</v>
      </c>
      <c r="K59" s="13">
        <f t="shared" si="23"/>
        <v>29350.427150018102</v>
      </c>
      <c r="L59" s="13">
        <f t="shared" si="23"/>
        <v>38207.229521533976</v>
      </c>
      <c r="M59" s="8">
        <v>3643543.3548584599</v>
      </c>
      <c r="N59" s="8">
        <v>4219716.4770862497</v>
      </c>
      <c r="O59" s="55">
        <f t="shared" ref="O59:Q59" si="43">+O58*(1+E85/100)</f>
        <v>6659913.6690497333</v>
      </c>
      <c r="P59" s="55">
        <f t="shared" si="43"/>
        <v>8899282.1328905243</v>
      </c>
      <c r="Q59" s="55">
        <f t="shared" si="43"/>
        <v>10813479.599567624</v>
      </c>
      <c r="R59" s="57">
        <f t="shared" si="8"/>
        <v>2.8637310219228507</v>
      </c>
      <c r="S59" s="57">
        <f t="shared" si="0"/>
        <v>3.2980668228893379</v>
      </c>
      <c r="T59" s="57">
        <f t="shared" si="1"/>
        <v>3.5332964907116193</v>
      </c>
      <c r="U59" s="8"/>
      <c r="V59" s="8"/>
      <c r="W59" s="8"/>
      <c r="X59" s="8"/>
      <c r="AA59" s="14">
        <v>4706571.7558622602</v>
      </c>
      <c r="AB59" s="14">
        <v>7303356.3107390497</v>
      </c>
      <c r="AC59" s="14">
        <v>8544553.2745404001</v>
      </c>
      <c r="AD59" s="9">
        <f t="shared" si="25"/>
        <v>24.677653422026708</v>
      </c>
      <c r="AE59" s="9">
        <f t="shared" si="26"/>
        <v>24.883305014300429</v>
      </c>
      <c r="AF59" s="9">
        <f t="shared" si="27"/>
        <v>22.363708077092074</v>
      </c>
      <c r="AG59" s="9"/>
      <c r="AH59" s="9"/>
      <c r="AM59" s="1"/>
      <c r="AQ59" s="3"/>
      <c r="BA59" s="1"/>
      <c r="BE59" s="3"/>
      <c r="BT59" s="1">
        <f t="shared" si="28"/>
        <v>2569</v>
      </c>
      <c r="BU59" s="15">
        <v>25231608.182492305</v>
      </c>
      <c r="BV59" s="8"/>
      <c r="BW59" s="8">
        <v>4674291.0265130904</v>
      </c>
      <c r="BY59" s="10">
        <f t="shared" si="14"/>
        <v>0</v>
      </c>
      <c r="BZ59" s="10">
        <f t="shared" si="14"/>
        <v>0.15925802383118665</v>
      </c>
    </row>
    <row r="60" spans="1:78" ht="12.75" customHeight="1">
      <c r="A60" s="11">
        <f t="shared" si="15"/>
        <v>2570</v>
      </c>
      <c r="B60" s="11">
        <v>2027</v>
      </c>
      <c r="C60" s="12">
        <f t="shared" si="12"/>
        <v>17759709.972869363</v>
      </c>
      <c r="D60" s="12">
        <f t="shared" si="13"/>
        <v>20897156.02491574</v>
      </c>
      <c r="E60" s="12">
        <f t="shared" si="19"/>
        <v>19835089.432481185</v>
      </c>
      <c r="F60" s="12">
        <f t="shared" si="20"/>
        <v>31404957.050519373</v>
      </c>
      <c r="G60" s="12">
        <f t="shared" si="21"/>
        <v>41645880.178472035</v>
      </c>
      <c r="H60" s="13"/>
      <c r="I60" s="13"/>
      <c r="J60" s="13">
        <f t="shared" si="22"/>
        <v>19835.089432481185</v>
      </c>
      <c r="K60" s="13">
        <f t="shared" si="23"/>
        <v>31404.957050519373</v>
      </c>
      <c r="L60" s="13">
        <f t="shared" si="23"/>
        <v>41645.880178472034</v>
      </c>
      <c r="M60" s="8">
        <v>3812230.38198348</v>
      </c>
      <c r="N60" s="8">
        <v>4457382.2310786098</v>
      </c>
      <c r="O60" s="55">
        <f t="shared" ref="O60:Q60" si="44">+O59*(1+E86/100)</f>
        <v>6826411.5107759759</v>
      </c>
      <c r="P60" s="55">
        <f t="shared" si="44"/>
        <v>9299749.8288705982</v>
      </c>
      <c r="Q60" s="55">
        <f t="shared" si="44"/>
        <v>11462288.375541681</v>
      </c>
      <c r="R60" s="57">
        <f t="shared" si="8"/>
        <v>2.9056392807802585</v>
      </c>
      <c r="S60" s="57">
        <f t="shared" si="0"/>
        <v>3.3769679430541548</v>
      </c>
      <c r="T60" s="57">
        <f t="shared" si="1"/>
        <v>3.633295447995911</v>
      </c>
      <c r="U60" s="8"/>
      <c r="V60" s="8"/>
      <c r="W60" s="8"/>
      <c r="X60" s="8"/>
      <c r="AA60" s="14">
        <v>4919287.9337248402</v>
      </c>
      <c r="AB60" s="14">
        <v>7874462.1393179297</v>
      </c>
      <c r="AC60" s="14">
        <v>9306881.1116452906</v>
      </c>
      <c r="AD60" s="9">
        <f t="shared" si="25"/>
        <v>24.800936494237341</v>
      </c>
      <c r="AE60" s="9">
        <f t="shared" si="26"/>
        <v>25.073946532232888</v>
      </c>
      <c r="AF60" s="9">
        <f t="shared" si="27"/>
        <v>22.347663374530594</v>
      </c>
      <c r="AG60" s="9"/>
      <c r="AH60" s="9"/>
      <c r="AM60" s="1"/>
      <c r="AQ60" s="3"/>
      <c r="BA60" s="1"/>
      <c r="BE60" s="3"/>
      <c r="BT60" s="1">
        <f t="shared" si="28"/>
        <v>2570</v>
      </c>
      <c r="BU60" s="15">
        <v>26871662.714354303</v>
      </c>
      <c r="BV60" s="8"/>
      <c r="BW60" s="8">
        <v>4991785.7236623503</v>
      </c>
      <c r="BY60" s="10">
        <f t="shared" si="14"/>
        <v>0</v>
      </c>
      <c r="BZ60" s="10">
        <f t="shared" si="14"/>
        <v>0.15894897469951472</v>
      </c>
    </row>
    <row r="61" spans="1:78" ht="12.75" customHeight="1">
      <c r="A61" s="11">
        <f t="shared" ref="A61:A64" si="45">+A60+1</f>
        <v>2571</v>
      </c>
      <c r="B61" s="11">
        <f t="shared" ref="B61" si="46">+B60+1</f>
        <v>2028</v>
      </c>
      <c r="C61" s="12">
        <f t="shared" si="12"/>
        <v>18470098.371784139</v>
      </c>
      <c r="D61" s="12">
        <f t="shared" si="13"/>
        <v>21942013.826161526</v>
      </c>
      <c r="E61" s="12">
        <f t="shared" si="19"/>
        <v>20628493.009780433</v>
      </c>
      <c r="F61" s="12">
        <f t="shared" si="20"/>
        <v>33603304.04405573</v>
      </c>
      <c r="G61" s="12">
        <f t="shared" si="21"/>
        <v>45394009.394534521</v>
      </c>
      <c r="H61" s="13"/>
      <c r="I61" s="13"/>
      <c r="J61" s="13">
        <f t="shared" si="22"/>
        <v>20628.493009780432</v>
      </c>
      <c r="K61" s="13">
        <f t="shared" si="23"/>
        <v>33603.304044055731</v>
      </c>
      <c r="L61" s="13">
        <f t="shared" si="23"/>
        <v>45394.009394534522</v>
      </c>
      <c r="M61" s="8">
        <v>3988727.1020392301</v>
      </c>
      <c r="N61" s="8">
        <v>4708433.9509592298</v>
      </c>
      <c r="O61" s="55">
        <f t="shared" ref="O61:Q61" si="47">+O60*(1+E87/100)</f>
        <v>6997071.7985453745</v>
      </c>
      <c r="P61" s="55">
        <f t="shared" si="47"/>
        <v>9718238.571169775</v>
      </c>
      <c r="Q61" s="55">
        <f t="shared" si="47"/>
        <v>12150025.678074183</v>
      </c>
      <c r="R61" s="57">
        <f t="shared" si="8"/>
        <v>2.9481608312307017</v>
      </c>
      <c r="S61" s="57">
        <f t="shared" si="0"/>
        <v>3.4577566498257855</v>
      </c>
      <c r="T61" s="57">
        <f t="shared" si="1"/>
        <v>3.7361245644486254</v>
      </c>
      <c r="U61" s="8"/>
      <c r="V61" s="8"/>
      <c r="W61" s="8"/>
      <c r="X61" s="8"/>
      <c r="AA61" s="14">
        <v>5138243.7798460601</v>
      </c>
      <c r="AB61" s="14">
        <v>8484657.4035430308</v>
      </c>
      <c r="AC61" s="14">
        <v>10130571.7415307</v>
      </c>
      <c r="AD61" s="9">
        <f t="shared" si="25"/>
        <v>24.908478663031289</v>
      </c>
      <c r="AE61" s="9">
        <f t="shared" si="26"/>
        <v>25.249473660147203</v>
      </c>
      <c r="AF61" s="9">
        <f t="shared" si="27"/>
        <v>22.316979435507694</v>
      </c>
      <c r="AG61" s="9"/>
      <c r="AH61" s="9"/>
      <c r="AM61" s="1"/>
      <c r="AQ61" s="3"/>
      <c r="BA61" s="1"/>
      <c r="BE61" s="3"/>
      <c r="BT61" s="1">
        <f t="shared" si="28"/>
        <v>2571</v>
      </c>
      <c r="BU61" s="15">
        <v>28618320.790787332</v>
      </c>
      <c r="BV61" s="8"/>
      <c r="BW61" s="8">
        <v>5330845.0676817</v>
      </c>
      <c r="BY61" s="10">
        <f t="shared" si="14"/>
        <v>0</v>
      </c>
      <c r="BZ61" s="10">
        <f t="shared" si="14"/>
        <v>0.15864050334731003</v>
      </c>
    </row>
    <row r="62" spans="1:78" ht="15">
      <c r="A62" s="11">
        <f t="shared" si="45"/>
        <v>2572</v>
      </c>
      <c r="B62" s="11">
        <f>+B61+1</f>
        <v>2029</v>
      </c>
      <c r="C62" s="11">
        <f>+C60+1</f>
        <v>17759710.972869363</v>
      </c>
      <c r="D62" s="13">
        <f>+D61*(1+N88/100)</f>
        <v>23039114.517469604</v>
      </c>
      <c r="E62" s="12">
        <f t="shared" si="19"/>
        <v>21453632.730171651</v>
      </c>
      <c r="F62" s="12">
        <f t="shared" si="20"/>
        <v>35955535.327139631</v>
      </c>
      <c r="G62" s="12">
        <f t="shared" si="21"/>
        <v>49479470.240042634</v>
      </c>
      <c r="H62" s="13"/>
      <c r="I62" s="13"/>
      <c r="J62" s="13">
        <f t="shared" ref="J62:J64" si="48">+E62/1000</f>
        <v>21453.632730171652</v>
      </c>
      <c r="K62" s="13">
        <f t="shared" ref="K62:K64" si="49">+F62/1000</f>
        <v>35955.535327139631</v>
      </c>
      <c r="L62" s="13">
        <f t="shared" ref="L62:L64" si="50">+G62/1000</f>
        <v>49479.470240042632</v>
      </c>
      <c r="M62" s="8">
        <v>4173395.2064117501</v>
      </c>
      <c r="N62" s="8">
        <v>4973625.5861641299</v>
      </c>
      <c r="O62" s="55">
        <f t="shared" ref="O62:Q62" si="51">+O61*(1+E88/100)</f>
        <v>7171998.5935090082</v>
      </c>
      <c r="P62" s="55">
        <f t="shared" si="51"/>
        <v>10155559.306872414</v>
      </c>
      <c r="Q62" s="55">
        <f t="shared" si="51"/>
        <v>12879027.218758635</v>
      </c>
      <c r="R62" s="57">
        <f t="shared" si="8"/>
        <v>2.9913046482731027</v>
      </c>
      <c r="S62" s="57">
        <f t="shared" si="0"/>
        <v>3.5404781007785555</v>
      </c>
      <c r="T62" s="57">
        <f t="shared" si="1"/>
        <v>3.8418639389141527</v>
      </c>
      <c r="U62" s="8"/>
      <c r="V62" s="8"/>
      <c r="W62" s="8"/>
      <c r="X62" s="8"/>
      <c r="AA62" s="14">
        <v>5370121.0963117704</v>
      </c>
      <c r="AB62" s="14">
        <v>9147547.7389573995</v>
      </c>
      <c r="AC62" s="14">
        <v>11033688.01519</v>
      </c>
      <c r="AD62" s="9">
        <f t="shared" si="25"/>
        <v>25.031290336015761</v>
      </c>
      <c r="AE62" s="9">
        <f t="shared" si="26"/>
        <v>25.441278111225145</v>
      </c>
      <c r="AF62" s="9">
        <f t="shared" si="27"/>
        <v>22.299527383097733</v>
      </c>
      <c r="AG62" s="8"/>
      <c r="AH62" s="8"/>
      <c r="AM62" s="1"/>
      <c r="AQ62" s="3"/>
      <c r="BA62" s="1"/>
      <c r="BE62" s="3"/>
      <c r="BT62" s="1">
        <f t="shared" si="28"/>
        <v>2572</v>
      </c>
      <c r="BU62" s="15">
        <v>30478511.642188508</v>
      </c>
      <c r="BV62" s="8"/>
      <c r="BW62" s="8">
        <v>5692933.86114047</v>
      </c>
      <c r="BY62" s="10">
        <f t="shared" si="14"/>
        <v>0</v>
      </c>
      <c r="BZ62" s="10">
        <f t="shared" si="14"/>
        <v>0.15833261302727375</v>
      </c>
    </row>
    <row r="63" spans="1:78" ht="15">
      <c r="A63" s="11">
        <f t="shared" si="45"/>
        <v>2573</v>
      </c>
      <c r="B63" s="11">
        <f t="shared" ref="B63:B64" si="52">+B62+1</f>
        <v>2030</v>
      </c>
      <c r="C63" s="13"/>
      <c r="D63" s="13"/>
      <c r="E63" s="12">
        <f t="shared" si="19"/>
        <v>22311778.039378516</v>
      </c>
      <c r="F63" s="12">
        <f t="shared" si="20"/>
        <v>38472422.800039411</v>
      </c>
      <c r="G63" s="12">
        <f t="shared" si="21"/>
        <v>53932622.561646476</v>
      </c>
      <c r="H63" s="13"/>
      <c r="I63" s="13"/>
      <c r="J63" s="13">
        <f t="shared" si="48"/>
        <v>22311.778039378518</v>
      </c>
      <c r="K63" s="13">
        <f t="shared" si="49"/>
        <v>38472.422800039414</v>
      </c>
      <c r="L63" s="13">
        <f t="shared" si="50"/>
        <v>53932.62256164648</v>
      </c>
      <c r="M63" s="8"/>
      <c r="N63" s="8"/>
      <c r="O63" s="55">
        <f t="shared" ref="O63:Q63" si="53">+O62*(1+E89/100)</f>
        <v>7351298.5583467325</v>
      </c>
      <c r="P63" s="55">
        <f t="shared" si="53"/>
        <v>10612559.475681672</v>
      </c>
      <c r="Q63" s="55">
        <f t="shared" si="53"/>
        <v>13651768.851884155</v>
      </c>
      <c r="R63" s="57">
        <f t="shared" si="8"/>
        <v>3.0350798382478312</v>
      </c>
      <c r="S63" s="57">
        <f t="shared" si="0"/>
        <v>3.6251785338115363</v>
      </c>
      <c r="T63" s="57">
        <f t="shared" si="1"/>
        <v>3.9505959371853079</v>
      </c>
      <c r="U63" s="8"/>
      <c r="V63" s="8"/>
      <c r="W63" s="8"/>
      <c r="X63" s="8"/>
      <c r="AA63" s="14">
        <v>5614143.1925163297</v>
      </c>
      <c r="AB63" s="14">
        <v>9865182.5842206609</v>
      </c>
      <c r="AC63" s="14">
        <v>12020914.424149301</v>
      </c>
      <c r="AD63" s="9">
        <f t="shared" si="25"/>
        <v>25.162240241937745</v>
      </c>
      <c r="AE63" s="9">
        <f t="shared" si="26"/>
        <v>25.642218155833312</v>
      </c>
      <c r="AF63" s="9">
        <f t="shared" si="27"/>
        <v>22.288763003150951</v>
      </c>
      <c r="AG63" s="8"/>
      <c r="AH63" s="8"/>
      <c r="AM63" s="1"/>
      <c r="AQ63" s="3"/>
      <c r="BA63" s="1"/>
      <c r="BE63" s="3"/>
      <c r="BU63" s="15"/>
      <c r="BV63" s="8"/>
      <c r="BW63" s="8"/>
      <c r="BY63" s="10"/>
      <c r="BZ63" s="10"/>
    </row>
    <row r="64" spans="1:78" ht="15">
      <c r="A64" s="11">
        <f t="shared" si="45"/>
        <v>2574</v>
      </c>
      <c r="B64" s="11">
        <f t="shared" si="52"/>
        <v>2031</v>
      </c>
      <c r="C64" s="13"/>
      <c r="D64" s="13"/>
      <c r="E64" s="12">
        <f t="shared" si="19"/>
        <v>23204249.16095366</v>
      </c>
      <c r="F64" s="12">
        <f t="shared" si="20"/>
        <v>41165492.396042168</v>
      </c>
      <c r="G64" s="12">
        <f t="shared" si="21"/>
        <v>58786558.592194661</v>
      </c>
      <c r="H64" s="13"/>
      <c r="I64" s="13"/>
      <c r="J64" s="13">
        <f t="shared" si="48"/>
        <v>23204.249160953659</v>
      </c>
      <c r="K64" s="13">
        <f t="shared" si="49"/>
        <v>41165.492396042166</v>
      </c>
      <c r="L64" s="13">
        <f t="shared" si="50"/>
        <v>58786.558592194662</v>
      </c>
      <c r="M64" s="8"/>
      <c r="N64" s="8"/>
      <c r="O64" s="55">
        <f t="shared" ref="O64:Q64" si="54">+O63*(1+E90/100)</f>
        <v>7535081.0223054001</v>
      </c>
      <c r="P64" s="55">
        <f t="shared" si="54"/>
        <v>11090124.652087346</v>
      </c>
      <c r="Q64" s="55">
        <f t="shared" si="54"/>
        <v>14470874.982997205</v>
      </c>
      <c r="R64" s="57">
        <f t="shared" si="8"/>
        <v>3.0794956407587759</v>
      </c>
      <c r="S64" s="57">
        <f t="shared" si="0"/>
        <v>3.7119052929936309</v>
      </c>
      <c r="T64" s="57">
        <f t="shared" si="1"/>
        <v>4.0624052561622506</v>
      </c>
      <c r="U64" s="8"/>
      <c r="V64" s="8"/>
      <c r="W64" s="8"/>
      <c r="X64" s="8"/>
      <c r="AA64" s="14">
        <v>5864722.8332243599</v>
      </c>
      <c r="AB64" s="14">
        <v>10630903.6160856</v>
      </c>
      <c r="AC64" s="14">
        <v>13086361.882166401</v>
      </c>
      <c r="AD64" s="9">
        <f t="shared" si="25"/>
        <v>25.274348644269288</v>
      </c>
      <c r="AE64" s="9">
        <f t="shared" si="26"/>
        <v>25.824794013900103</v>
      </c>
      <c r="AF64" s="9">
        <f t="shared" si="27"/>
        <v>22.260806203926915</v>
      </c>
      <c r="AG64" s="8"/>
      <c r="AH64" s="8"/>
      <c r="AM64" s="1"/>
      <c r="AQ64" s="3"/>
      <c r="BA64" s="1"/>
      <c r="BE64" s="3"/>
      <c r="BU64" s="15"/>
      <c r="BV64" s="8"/>
      <c r="BW64" s="8"/>
      <c r="BY64" s="10"/>
      <c r="BZ64" s="10"/>
    </row>
    <row r="65" spans="1:31">
      <c r="F65" s="16"/>
    </row>
    <row r="66" spans="1:31">
      <c r="E66" s="1" t="s">
        <v>34</v>
      </c>
      <c r="F66" s="16"/>
      <c r="J66" s="1" t="s">
        <v>35</v>
      </c>
      <c r="W66" s="1" t="s">
        <v>36</v>
      </c>
    </row>
    <row r="67" spans="1:31">
      <c r="B67" s="11"/>
      <c r="C67" s="4" t="s">
        <v>3</v>
      </c>
      <c r="D67" s="4" t="s">
        <v>4</v>
      </c>
      <c r="E67" s="5" t="s">
        <v>5</v>
      </c>
      <c r="F67" s="5" t="s">
        <v>6</v>
      </c>
      <c r="G67" s="5" t="s">
        <v>7</v>
      </c>
      <c r="H67" s="4" t="s">
        <v>3</v>
      </c>
      <c r="I67" s="4" t="s">
        <v>4</v>
      </c>
      <c r="J67" s="5" t="s">
        <v>5</v>
      </c>
      <c r="K67" s="5" t="s">
        <v>6</v>
      </c>
      <c r="L67" s="5" t="s">
        <v>7</v>
      </c>
      <c r="M67" s="4" t="s">
        <v>3</v>
      </c>
      <c r="N67" s="4" t="s">
        <v>4</v>
      </c>
      <c r="O67" s="4"/>
      <c r="P67" s="4"/>
      <c r="Q67" s="4"/>
      <c r="R67" s="4"/>
      <c r="S67" s="4"/>
      <c r="T67" s="4"/>
      <c r="U67" s="4"/>
      <c r="V67" s="4"/>
      <c r="W67" s="5" t="s">
        <v>5</v>
      </c>
      <c r="X67" s="5" t="s">
        <v>6</v>
      </c>
      <c r="Y67" s="5" t="s">
        <v>7</v>
      </c>
      <c r="Z67" s="6"/>
      <c r="AA67" s="6"/>
      <c r="AB67" s="6"/>
      <c r="AC67" s="6"/>
      <c r="AD67" s="6"/>
      <c r="AE67" s="6"/>
    </row>
    <row r="68" spans="1:31">
      <c r="A68" s="11">
        <f>+B68+543</f>
        <v>2552</v>
      </c>
      <c r="B68" s="11">
        <v>2009</v>
      </c>
      <c r="C68" s="17">
        <v>-2.9999999999999858</v>
      </c>
      <c r="D68" s="17">
        <v>-2.9999999999999858</v>
      </c>
      <c r="E68" s="17"/>
      <c r="F68" s="17"/>
      <c r="G68" s="17"/>
      <c r="H68" s="18">
        <v>-0.9</v>
      </c>
      <c r="I68" s="18">
        <v>-0.9</v>
      </c>
      <c r="J68" s="18">
        <v>-0.9</v>
      </c>
      <c r="K68" s="18">
        <v>-0.9</v>
      </c>
      <c r="L68" s="18">
        <v>-0.9</v>
      </c>
      <c r="M68" s="19">
        <f t="shared" ref="M68:N75" si="55">+C68+H68</f>
        <v>-3.8999999999999857</v>
      </c>
      <c r="N68" s="19">
        <f t="shared" si="55"/>
        <v>-3.8999999999999857</v>
      </c>
      <c r="O68" s="19"/>
      <c r="P68" s="19"/>
      <c r="Q68" s="19"/>
      <c r="R68" s="19"/>
      <c r="S68" s="19"/>
      <c r="T68" s="19"/>
      <c r="U68" s="19"/>
      <c r="V68" s="19"/>
      <c r="W68" s="19">
        <f t="shared" ref="W68:Y70" si="56">+E68+J68</f>
        <v>-0.9</v>
      </c>
      <c r="X68" s="19">
        <f t="shared" si="56"/>
        <v>-0.9</v>
      </c>
      <c r="Y68" s="19">
        <f t="shared" si="56"/>
        <v>-0.9</v>
      </c>
      <c r="Z68" s="20"/>
      <c r="AA68" s="20"/>
      <c r="AB68" s="20"/>
      <c r="AC68" s="20"/>
      <c r="AD68" s="20"/>
      <c r="AE68" s="20"/>
    </row>
    <row r="69" spans="1:31" ht="15">
      <c r="A69" s="11">
        <f t="shared" ref="A69:A88" si="57">+B69+543</f>
        <v>2553</v>
      </c>
      <c r="B69" s="11">
        <v>2010</v>
      </c>
      <c r="C69" s="17">
        <v>2</v>
      </c>
      <c r="D69" s="17">
        <v>2</v>
      </c>
      <c r="E69" s="17"/>
      <c r="F69" s="17"/>
      <c r="G69" s="17"/>
      <c r="H69" s="18">
        <v>2.2000000000000028</v>
      </c>
      <c r="I69" s="18">
        <v>2.2000000000000028</v>
      </c>
      <c r="J69" s="142">
        <v>3.2722200079712991</v>
      </c>
      <c r="K69" s="142">
        <v>3.2722200079712991</v>
      </c>
      <c r="L69" s="142">
        <v>3.2722200079712991</v>
      </c>
      <c r="M69" s="19">
        <f t="shared" si="55"/>
        <v>4.2000000000000028</v>
      </c>
      <c r="N69" s="19">
        <f t="shared" si="55"/>
        <v>4.2000000000000028</v>
      </c>
      <c r="O69" s="19"/>
      <c r="P69" s="19"/>
      <c r="Q69" s="19"/>
      <c r="R69" s="19"/>
      <c r="S69" s="19"/>
      <c r="T69" s="19"/>
      <c r="U69" s="19"/>
      <c r="V69" s="19"/>
      <c r="W69" s="19">
        <f t="shared" si="56"/>
        <v>3.2722200079712991</v>
      </c>
      <c r="X69" s="19">
        <f t="shared" si="56"/>
        <v>3.2722200079712991</v>
      </c>
      <c r="Y69" s="19">
        <f t="shared" si="56"/>
        <v>3.2722200079712991</v>
      </c>
      <c r="Z69" s="20"/>
      <c r="AA69" s="20"/>
      <c r="AB69" s="20"/>
      <c r="AC69" s="20"/>
      <c r="AD69" s="20"/>
      <c r="AE69" s="20"/>
    </row>
    <row r="70" spans="1:31" ht="15">
      <c r="A70" s="11">
        <f t="shared" si="57"/>
        <v>2554</v>
      </c>
      <c r="B70" s="11">
        <v>2011</v>
      </c>
      <c r="C70" s="17">
        <v>2.5</v>
      </c>
      <c r="D70" s="17">
        <v>3</v>
      </c>
      <c r="E70" s="17">
        <v>0.1</v>
      </c>
      <c r="F70" s="17">
        <v>0.1</v>
      </c>
      <c r="G70" s="17">
        <v>0.1</v>
      </c>
      <c r="H70" s="18">
        <v>1.5</v>
      </c>
      <c r="I70" s="18">
        <v>2</v>
      </c>
      <c r="J70" s="142">
        <v>3.8068773879819275</v>
      </c>
      <c r="K70" s="142">
        <v>3.8068773879819275</v>
      </c>
      <c r="L70" s="142">
        <v>3.8068773879819275</v>
      </c>
      <c r="M70" s="19">
        <f t="shared" si="55"/>
        <v>4</v>
      </c>
      <c r="N70" s="19">
        <f t="shared" si="55"/>
        <v>5</v>
      </c>
      <c r="O70" s="19"/>
      <c r="P70" s="19"/>
      <c r="Q70" s="19"/>
      <c r="R70" s="19"/>
      <c r="S70" s="19"/>
      <c r="T70" s="19"/>
      <c r="U70" s="19"/>
      <c r="V70" s="19"/>
      <c r="W70" s="19">
        <f t="shared" si="56"/>
        <v>3.9068773879819276</v>
      </c>
      <c r="X70" s="19">
        <f t="shared" si="56"/>
        <v>3.9068773879819276</v>
      </c>
      <c r="Y70" s="19">
        <f t="shared" si="56"/>
        <v>3.9068773879819276</v>
      </c>
      <c r="Z70" s="20"/>
      <c r="AA70" s="20"/>
      <c r="AB70" s="20"/>
      <c r="AC70" s="20"/>
      <c r="AD70" s="20"/>
      <c r="AE70" s="20"/>
    </row>
    <row r="71" spans="1:31">
      <c r="A71" s="11">
        <f t="shared" si="57"/>
        <v>2555</v>
      </c>
      <c r="B71" s="11">
        <v>2012</v>
      </c>
      <c r="C71" s="17">
        <v>2.5</v>
      </c>
      <c r="D71" s="17">
        <v>3</v>
      </c>
      <c r="E71" s="17">
        <v>2.5</v>
      </c>
      <c r="F71" s="17">
        <v>4.5</v>
      </c>
      <c r="G71" s="17">
        <v>6</v>
      </c>
      <c r="H71" s="18">
        <v>1.5</v>
      </c>
      <c r="I71" s="18">
        <v>2</v>
      </c>
      <c r="J71" s="18">
        <v>2</v>
      </c>
      <c r="K71" s="18">
        <v>3.5</v>
      </c>
      <c r="L71" s="18">
        <v>4.5</v>
      </c>
      <c r="M71" s="19">
        <f t="shared" si="55"/>
        <v>4</v>
      </c>
      <c r="N71" s="19">
        <f t="shared" si="55"/>
        <v>5</v>
      </c>
      <c r="O71" s="19"/>
      <c r="P71" s="19"/>
      <c r="Q71" s="19"/>
      <c r="R71" s="19"/>
      <c r="S71" s="19"/>
      <c r="T71" s="19"/>
      <c r="U71" s="19"/>
      <c r="V71" s="19"/>
      <c r="W71" s="19">
        <f t="shared" ref="W71:W91" si="58">+E71+J71</f>
        <v>4.5</v>
      </c>
      <c r="X71" s="19">
        <f t="shared" ref="X71:X91" si="59">+F71+K71</f>
        <v>8</v>
      </c>
      <c r="Y71" s="19">
        <f t="shared" ref="Y71:Y91" si="60">+G71+L71</f>
        <v>10.5</v>
      </c>
      <c r="Z71" s="20"/>
      <c r="AA71" s="20"/>
      <c r="AB71" s="20"/>
      <c r="AC71" s="20"/>
      <c r="AD71" s="20"/>
      <c r="AE71" s="20"/>
    </row>
    <row r="72" spans="1:31">
      <c r="A72" s="11">
        <f t="shared" si="57"/>
        <v>2556</v>
      </c>
      <c r="B72" s="11">
        <v>2013</v>
      </c>
      <c r="C72" s="17">
        <v>2.5</v>
      </c>
      <c r="D72" s="17">
        <v>3</v>
      </c>
      <c r="E72" s="17">
        <v>2.5</v>
      </c>
      <c r="F72" s="17">
        <v>4.5</v>
      </c>
      <c r="G72" s="17">
        <v>5</v>
      </c>
      <c r="H72" s="18">
        <v>1.5</v>
      </c>
      <c r="I72" s="18">
        <v>2</v>
      </c>
      <c r="J72" s="18">
        <v>1.5</v>
      </c>
      <c r="K72" s="18">
        <v>2.5</v>
      </c>
      <c r="L72" s="18">
        <v>3</v>
      </c>
      <c r="M72" s="19">
        <f t="shared" si="55"/>
        <v>4</v>
      </c>
      <c r="N72" s="19">
        <f t="shared" si="55"/>
        <v>5</v>
      </c>
      <c r="O72" s="19"/>
      <c r="P72" s="19"/>
      <c r="Q72" s="19"/>
      <c r="R72" s="19"/>
      <c r="S72" s="19"/>
      <c r="T72" s="19"/>
      <c r="U72" s="19"/>
      <c r="V72" s="19"/>
      <c r="W72" s="19">
        <f t="shared" si="58"/>
        <v>4</v>
      </c>
      <c r="X72" s="19">
        <f t="shared" si="59"/>
        <v>7</v>
      </c>
      <c r="Y72" s="19">
        <f t="shared" si="60"/>
        <v>8</v>
      </c>
      <c r="Z72" s="20"/>
      <c r="AA72" s="20"/>
      <c r="AB72" s="20"/>
      <c r="AC72" s="20"/>
      <c r="AD72" s="20"/>
      <c r="AE72" s="20"/>
    </row>
    <row r="73" spans="1:31">
      <c r="A73" s="11">
        <f t="shared" si="57"/>
        <v>2557</v>
      </c>
      <c r="B73" s="11">
        <v>2014</v>
      </c>
      <c r="C73" s="17">
        <v>2.5</v>
      </c>
      <c r="D73" s="17">
        <v>3</v>
      </c>
      <c r="E73" s="17">
        <v>2.5</v>
      </c>
      <c r="F73" s="17">
        <v>4.5</v>
      </c>
      <c r="G73" s="17">
        <v>5</v>
      </c>
      <c r="H73" s="18">
        <v>1.5</v>
      </c>
      <c r="I73" s="18">
        <v>2</v>
      </c>
      <c r="J73" s="18">
        <v>1.5</v>
      </c>
      <c r="K73" s="18">
        <v>2.5</v>
      </c>
      <c r="L73" s="18">
        <v>3</v>
      </c>
      <c r="M73" s="19">
        <f t="shared" si="55"/>
        <v>4</v>
      </c>
      <c r="N73" s="19">
        <f t="shared" si="55"/>
        <v>5</v>
      </c>
      <c r="O73" s="19"/>
      <c r="P73" s="19"/>
      <c r="Q73" s="19"/>
      <c r="R73" s="19"/>
      <c r="S73" s="19"/>
      <c r="T73" s="19"/>
      <c r="U73" s="19"/>
      <c r="V73" s="19"/>
      <c r="W73" s="19">
        <f t="shared" si="58"/>
        <v>4</v>
      </c>
      <c r="X73" s="19">
        <f t="shared" si="59"/>
        <v>7</v>
      </c>
      <c r="Y73" s="19">
        <f t="shared" si="60"/>
        <v>8</v>
      </c>
      <c r="Z73" s="20"/>
      <c r="AA73" s="20"/>
      <c r="AB73" s="20"/>
      <c r="AC73" s="20"/>
      <c r="AD73" s="20"/>
      <c r="AE73" s="20"/>
    </row>
    <row r="74" spans="1:31">
      <c r="A74" s="11">
        <f t="shared" si="57"/>
        <v>2558</v>
      </c>
      <c r="B74" s="11">
        <v>2015</v>
      </c>
      <c r="C74" s="17">
        <v>2.5</v>
      </c>
      <c r="D74" s="17">
        <v>3</v>
      </c>
      <c r="E74" s="17">
        <v>2.5</v>
      </c>
      <c r="F74" s="17">
        <v>4.5</v>
      </c>
      <c r="G74" s="17">
        <v>6</v>
      </c>
      <c r="H74" s="18">
        <v>1.5</v>
      </c>
      <c r="I74" s="18">
        <v>2</v>
      </c>
      <c r="J74" s="18">
        <v>1.5</v>
      </c>
      <c r="K74" s="18">
        <v>2.5</v>
      </c>
      <c r="L74" s="18">
        <v>3</v>
      </c>
      <c r="M74" s="19">
        <f t="shared" si="55"/>
        <v>4</v>
      </c>
      <c r="N74" s="19">
        <f t="shared" si="55"/>
        <v>5</v>
      </c>
      <c r="O74" s="19"/>
      <c r="P74" s="19"/>
      <c r="Q74" s="19"/>
      <c r="R74" s="19"/>
      <c r="S74" s="19"/>
      <c r="T74" s="19"/>
      <c r="U74" s="19"/>
      <c r="V74" s="19"/>
      <c r="W74" s="19">
        <f t="shared" si="58"/>
        <v>4</v>
      </c>
      <c r="X74" s="19">
        <f t="shared" si="59"/>
        <v>7</v>
      </c>
      <c r="Y74" s="19">
        <f t="shared" si="60"/>
        <v>9</v>
      </c>
      <c r="Z74" s="20"/>
      <c r="AA74" s="20"/>
      <c r="AB74" s="20"/>
      <c r="AC74" s="20"/>
      <c r="AD74" s="20"/>
      <c r="AE74" s="20"/>
    </row>
    <row r="75" spans="1:31">
      <c r="A75" s="11">
        <f t="shared" si="57"/>
        <v>2559</v>
      </c>
      <c r="B75" s="11">
        <v>2016</v>
      </c>
      <c r="C75" s="17">
        <v>2.5</v>
      </c>
      <c r="D75" s="17">
        <v>3</v>
      </c>
      <c r="E75" s="17">
        <v>2.5</v>
      </c>
      <c r="F75" s="17">
        <v>4.5</v>
      </c>
      <c r="G75" s="17">
        <v>6</v>
      </c>
      <c r="H75" s="18">
        <v>1.5</v>
      </c>
      <c r="I75" s="18">
        <v>2</v>
      </c>
      <c r="J75" s="18">
        <v>1.5</v>
      </c>
      <c r="K75" s="18">
        <v>2.5</v>
      </c>
      <c r="L75" s="18">
        <v>3</v>
      </c>
      <c r="M75" s="19">
        <f t="shared" si="55"/>
        <v>4</v>
      </c>
      <c r="N75" s="19">
        <f t="shared" si="55"/>
        <v>5</v>
      </c>
      <c r="O75" s="19"/>
      <c r="P75" s="19"/>
      <c r="Q75" s="19"/>
      <c r="R75" s="19"/>
      <c r="S75" s="19"/>
      <c r="T75" s="19"/>
      <c r="U75" s="19"/>
      <c r="V75" s="19"/>
      <c r="W75" s="19">
        <f t="shared" si="58"/>
        <v>4</v>
      </c>
      <c r="X75" s="19">
        <f t="shared" si="59"/>
        <v>7</v>
      </c>
      <c r="Y75" s="19">
        <f t="shared" si="60"/>
        <v>9</v>
      </c>
      <c r="Z75" s="20"/>
      <c r="AA75" s="20"/>
      <c r="AB75" s="20"/>
      <c r="AC75" s="20"/>
      <c r="AD75" s="20"/>
      <c r="AE75" s="20"/>
    </row>
    <row r="76" spans="1:31">
      <c r="A76" s="11">
        <f t="shared" si="57"/>
        <v>2560</v>
      </c>
      <c r="B76" s="11">
        <v>2017</v>
      </c>
      <c r="C76" s="17">
        <v>2.5</v>
      </c>
      <c r="D76" s="17">
        <v>3</v>
      </c>
      <c r="E76" s="17">
        <v>2.5</v>
      </c>
      <c r="F76" s="17">
        <v>4.5</v>
      </c>
      <c r="G76" s="17">
        <v>6</v>
      </c>
      <c r="H76" s="18">
        <v>1.5</v>
      </c>
      <c r="I76" s="18">
        <v>2</v>
      </c>
      <c r="J76" s="18">
        <v>1.5</v>
      </c>
      <c r="K76" s="18">
        <v>2.5</v>
      </c>
      <c r="L76" s="18">
        <v>3</v>
      </c>
      <c r="M76" s="19">
        <f>+M75</f>
        <v>4</v>
      </c>
      <c r="N76" s="19">
        <f>+N75</f>
        <v>5</v>
      </c>
      <c r="O76" s="19"/>
      <c r="P76" s="19"/>
      <c r="Q76" s="19"/>
      <c r="R76" s="19"/>
      <c r="S76" s="19"/>
      <c r="T76" s="19"/>
      <c r="U76" s="19"/>
      <c r="V76" s="19"/>
      <c r="W76" s="19">
        <f t="shared" si="58"/>
        <v>4</v>
      </c>
      <c r="X76" s="19">
        <f t="shared" si="59"/>
        <v>7</v>
      </c>
      <c r="Y76" s="19">
        <f t="shared" si="60"/>
        <v>9</v>
      </c>
      <c r="Z76" s="20"/>
      <c r="AA76" s="20"/>
      <c r="AB76" s="20"/>
      <c r="AC76" s="20"/>
      <c r="AD76" s="20"/>
      <c r="AE76" s="20"/>
    </row>
    <row r="77" spans="1:31">
      <c r="A77" s="11">
        <f t="shared" si="57"/>
        <v>2561</v>
      </c>
      <c r="B77" s="11">
        <v>2018</v>
      </c>
      <c r="C77" s="17">
        <v>2.5</v>
      </c>
      <c r="D77" s="17">
        <v>3</v>
      </c>
      <c r="E77" s="17">
        <v>2.5</v>
      </c>
      <c r="F77" s="17">
        <v>4.5</v>
      </c>
      <c r="G77" s="17">
        <v>6</v>
      </c>
      <c r="H77" s="18">
        <v>1.5</v>
      </c>
      <c r="I77" s="18">
        <v>2</v>
      </c>
      <c r="J77" s="18">
        <v>1.5</v>
      </c>
      <c r="K77" s="18">
        <v>2.5</v>
      </c>
      <c r="L77" s="18">
        <v>3</v>
      </c>
      <c r="M77" s="19">
        <f t="shared" ref="M77:N88" si="61">+M76</f>
        <v>4</v>
      </c>
      <c r="N77" s="19">
        <f t="shared" si="61"/>
        <v>5</v>
      </c>
      <c r="O77" s="19"/>
      <c r="P77" s="19"/>
      <c r="Q77" s="19"/>
      <c r="R77" s="19"/>
      <c r="S77" s="19"/>
      <c r="T77" s="19"/>
      <c r="U77" s="19"/>
      <c r="V77" s="19"/>
      <c r="W77" s="19">
        <f t="shared" si="58"/>
        <v>4</v>
      </c>
      <c r="X77" s="19">
        <f t="shared" si="59"/>
        <v>7</v>
      </c>
      <c r="Y77" s="19">
        <f t="shared" si="60"/>
        <v>9</v>
      </c>
      <c r="Z77" s="20"/>
      <c r="AA77" s="20"/>
      <c r="AB77" s="20"/>
      <c r="AC77" s="20"/>
      <c r="AD77" s="20"/>
      <c r="AE77" s="20"/>
    </row>
    <row r="78" spans="1:31">
      <c r="A78" s="11">
        <f t="shared" si="57"/>
        <v>2562</v>
      </c>
      <c r="B78" s="11">
        <v>2019</v>
      </c>
      <c r="C78" s="17">
        <v>2.5</v>
      </c>
      <c r="D78" s="17">
        <v>3</v>
      </c>
      <c r="E78" s="17">
        <v>2.5</v>
      </c>
      <c r="F78" s="17">
        <v>4.5</v>
      </c>
      <c r="G78" s="17">
        <v>6</v>
      </c>
      <c r="H78" s="18">
        <v>1.5</v>
      </c>
      <c r="I78" s="18">
        <v>2</v>
      </c>
      <c r="J78" s="18">
        <v>1.5</v>
      </c>
      <c r="K78" s="18">
        <v>2.5</v>
      </c>
      <c r="L78" s="18">
        <v>3</v>
      </c>
      <c r="M78" s="19">
        <f t="shared" si="61"/>
        <v>4</v>
      </c>
      <c r="N78" s="19">
        <f t="shared" si="61"/>
        <v>5</v>
      </c>
      <c r="O78" s="19"/>
      <c r="P78" s="19"/>
      <c r="Q78" s="19"/>
      <c r="R78" s="19"/>
      <c r="S78" s="19"/>
      <c r="T78" s="19"/>
      <c r="U78" s="19"/>
      <c r="V78" s="19"/>
      <c r="W78" s="19">
        <f t="shared" si="58"/>
        <v>4</v>
      </c>
      <c r="X78" s="19">
        <f t="shared" si="59"/>
        <v>7</v>
      </c>
      <c r="Y78" s="19">
        <f t="shared" si="60"/>
        <v>9</v>
      </c>
      <c r="Z78" s="20"/>
      <c r="AA78" s="20"/>
      <c r="AB78" s="20"/>
      <c r="AC78" s="20"/>
      <c r="AD78" s="20"/>
      <c r="AE78" s="20"/>
    </row>
    <row r="79" spans="1:31">
      <c r="A79" s="11">
        <f t="shared" si="57"/>
        <v>2563</v>
      </c>
      <c r="B79" s="11">
        <v>2020</v>
      </c>
      <c r="C79" s="17">
        <v>2.5</v>
      </c>
      <c r="D79" s="17">
        <v>3</v>
      </c>
      <c r="E79" s="17">
        <v>2.5</v>
      </c>
      <c r="F79" s="17">
        <v>4.5</v>
      </c>
      <c r="G79" s="17">
        <v>6</v>
      </c>
      <c r="H79" s="18">
        <v>1.5</v>
      </c>
      <c r="I79" s="18">
        <v>2</v>
      </c>
      <c r="J79" s="18">
        <v>1.5</v>
      </c>
      <c r="K79" s="18">
        <v>2.5</v>
      </c>
      <c r="L79" s="18">
        <v>3</v>
      </c>
      <c r="M79" s="19">
        <f t="shared" si="61"/>
        <v>4</v>
      </c>
      <c r="N79" s="19">
        <f t="shared" si="61"/>
        <v>5</v>
      </c>
      <c r="O79" s="19"/>
      <c r="P79" s="19"/>
      <c r="Q79" s="19"/>
      <c r="R79" s="19"/>
      <c r="S79" s="19"/>
      <c r="T79" s="19"/>
      <c r="U79" s="19"/>
      <c r="V79" s="19"/>
      <c r="W79" s="19">
        <f t="shared" si="58"/>
        <v>4</v>
      </c>
      <c r="X79" s="19">
        <f t="shared" si="59"/>
        <v>7</v>
      </c>
      <c r="Y79" s="19">
        <f t="shared" si="60"/>
        <v>9</v>
      </c>
      <c r="Z79" s="20"/>
      <c r="AA79" s="20"/>
      <c r="AB79" s="20"/>
      <c r="AC79" s="20"/>
      <c r="AD79" s="20"/>
      <c r="AE79" s="20"/>
    </row>
    <row r="80" spans="1:31">
      <c r="A80" s="11">
        <f t="shared" si="57"/>
        <v>2564</v>
      </c>
      <c r="B80" s="11">
        <v>2021</v>
      </c>
      <c r="C80" s="17">
        <v>2.5</v>
      </c>
      <c r="D80" s="17">
        <v>3</v>
      </c>
      <c r="E80" s="17">
        <v>2.5</v>
      </c>
      <c r="F80" s="17">
        <v>4.5</v>
      </c>
      <c r="G80" s="17">
        <v>6</v>
      </c>
      <c r="H80" s="18">
        <v>1.5</v>
      </c>
      <c r="I80" s="18">
        <v>2</v>
      </c>
      <c r="J80" s="18">
        <v>1.5</v>
      </c>
      <c r="K80" s="18">
        <v>2.5</v>
      </c>
      <c r="L80" s="18">
        <v>3</v>
      </c>
      <c r="M80" s="19">
        <f t="shared" si="61"/>
        <v>4</v>
      </c>
      <c r="N80" s="19">
        <f t="shared" si="61"/>
        <v>5</v>
      </c>
      <c r="O80" s="19"/>
      <c r="P80" s="19"/>
      <c r="Q80" s="19"/>
      <c r="R80" s="19"/>
      <c r="S80" s="19"/>
      <c r="T80" s="19"/>
      <c r="U80" s="19"/>
      <c r="V80" s="19"/>
      <c r="W80" s="19">
        <f t="shared" si="58"/>
        <v>4</v>
      </c>
      <c r="X80" s="19">
        <f t="shared" si="59"/>
        <v>7</v>
      </c>
      <c r="Y80" s="19">
        <f t="shared" si="60"/>
        <v>9</v>
      </c>
      <c r="Z80" s="20"/>
      <c r="AA80" s="20"/>
      <c r="AB80" s="20"/>
      <c r="AC80" s="20"/>
      <c r="AD80" s="20"/>
      <c r="AE80" s="20"/>
    </row>
    <row r="81" spans="1:31">
      <c r="A81" s="11">
        <f t="shared" si="57"/>
        <v>2565</v>
      </c>
      <c r="B81" s="11">
        <v>2022</v>
      </c>
      <c r="C81" s="17">
        <v>2.5</v>
      </c>
      <c r="D81" s="17">
        <v>3</v>
      </c>
      <c r="E81" s="17">
        <v>2.5</v>
      </c>
      <c r="F81" s="17">
        <v>4.5</v>
      </c>
      <c r="G81" s="17">
        <v>6</v>
      </c>
      <c r="H81" s="18">
        <v>1.5</v>
      </c>
      <c r="I81" s="18">
        <v>2</v>
      </c>
      <c r="J81" s="18">
        <v>1.5</v>
      </c>
      <c r="K81" s="18">
        <v>2.5</v>
      </c>
      <c r="L81" s="18">
        <v>3</v>
      </c>
      <c r="M81" s="19">
        <f t="shared" si="61"/>
        <v>4</v>
      </c>
      <c r="N81" s="19">
        <f t="shared" si="61"/>
        <v>5</v>
      </c>
      <c r="O81" s="19"/>
      <c r="P81" s="19"/>
      <c r="Q81" s="19"/>
      <c r="R81" s="19"/>
      <c r="S81" s="19"/>
      <c r="T81" s="19"/>
      <c r="U81" s="19"/>
      <c r="V81" s="19"/>
      <c r="W81" s="19">
        <f t="shared" si="58"/>
        <v>4</v>
      </c>
      <c r="X81" s="19">
        <f t="shared" si="59"/>
        <v>7</v>
      </c>
      <c r="Y81" s="19">
        <f t="shared" si="60"/>
        <v>9</v>
      </c>
      <c r="Z81" s="20"/>
      <c r="AA81" s="20"/>
      <c r="AB81" s="20"/>
      <c r="AC81" s="20"/>
      <c r="AD81" s="20"/>
      <c r="AE81" s="20"/>
    </row>
    <row r="82" spans="1:31">
      <c r="A82" s="11">
        <f t="shared" si="57"/>
        <v>2566</v>
      </c>
      <c r="B82" s="11">
        <v>2023</v>
      </c>
      <c r="C82" s="17">
        <v>2.5</v>
      </c>
      <c r="D82" s="17">
        <v>3</v>
      </c>
      <c r="E82" s="17">
        <v>2.5</v>
      </c>
      <c r="F82" s="17">
        <v>4.5</v>
      </c>
      <c r="G82" s="17">
        <v>6</v>
      </c>
      <c r="H82" s="18">
        <v>1.5</v>
      </c>
      <c r="I82" s="18">
        <v>2</v>
      </c>
      <c r="J82" s="18">
        <v>1.5</v>
      </c>
      <c r="K82" s="18">
        <v>2.5</v>
      </c>
      <c r="L82" s="18">
        <v>3</v>
      </c>
      <c r="M82" s="19">
        <f t="shared" si="61"/>
        <v>4</v>
      </c>
      <c r="N82" s="19">
        <f t="shared" si="61"/>
        <v>5</v>
      </c>
      <c r="O82" s="19"/>
      <c r="P82" s="19"/>
      <c r="Q82" s="19"/>
      <c r="R82" s="19"/>
      <c r="S82" s="19"/>
      <c r="T82" s="19"/>
      <c r="U82" s="19"/>
      <c r="V82" s="19"/>
      <c r="W82" s="19">
        <f t="shared" si="58"/>
        <v>4</v>
      </c>
      <c r="X82" s="19">
        <f t="shared" si="59"/>
        <v>7</v>
      </c>
      <c r="Y82" s="19">
        <f t="shared" si="60"/>
        <v>9</v>
      </c>
      <c r="Z82" s="20"/>
      <c r="AA82" s="20"/>
      <c r="AB82" s="20"/>
      <c r="AC82" s="20"/>
      <c r="AD82" s="20"/>
      <c r="AE82" s="20"/>
    </row>
    <row r="83" spans="1:31">
      <c r="A83" s="11">
        <f t="shared" si="57"/>
        <v>2567</v>
      </c>
      <c r="B83" s="11">
        <v>2024</v>
      </c>
      <c r="C83" s="17">
        <v>2.5</v>
      </c>
      <c r="D83" s="17">
        <v>3</v>
      </c>
      <c r="E83" s="17">
        <v>2.5</v>
      </c>
      <c r="F83" s="17">
        <v>4.5</v>
      </c>
      <c r="G83" s="17">
        <v>6</v>
      </c>
      <c r="H83" s="18">
        <v>1.5</v>
      </c>
      <c r="I83" s="18">
        <v>2</v>
      </c>
      <c r="J83" s="18">
        <v>1.5</v>
      </c>
      <c r="K83" s="18">
        <v>2.5</v>
      </c>
      <c r="L83" s="18">
        <v>3</v>
      </c>
      <c r="M83" s="19">
        <f t="shared" si="61"/>
        <v>4</v>
      </c>
      <c r="N83" s="19">
        <f t="shared" si="61"/>
        <v>5</v>
      </c>
      <c r="O83" s="19"/>
      <c r="P83" s="19"/>
      <c r="Q83" s="19"/>
      <c r="R83" s="19"/>
      <c r="S83" s="19"/>
      <c r="T83" s="19"/>
      <c r="U83" s="19"/>
      <c r="V83" s="19"/>
      <c r="W83" s="19">
        <f t="shared" si="58"/>
        <v>4</v>
      </c>
      <c r="X83" s="19">
        <f t="shared" si="59"/>
        <v>7</v>
      </c>
      <c r="Y83" s="19">
        <f t="shared" si="60"/>
        <v>9</v>
      </c>
      <c r="Z83" s="20"/>
      <c r="AA83" s="20"/>
      <c r="AB83" s="20"/>
      <c r="AC83" s="20"/>
      <c r="AD83" s="20"/>
      <c r="AE83" s="20"/>
    </row>
    <row r="84" spans="1:31">
      <c r="A84" s="11">
        <f t="shared" si="57"/>
        <v>2568</v>
      </c>
      <c r="B84" s="11">
        <v>2025</v>
      </c>
      <c r="C84" s="17">
        <v>2.5</v>
      </c>
      <c r="D84" s="17">
        <v>3</v>
      </c>
      <c r="E84" s="17">
        <v>2.5</v>
      </c>
      <c r="F84" s="17">
        <v>4.5</v>
      </c>
      <c r="G84" s="17">
        <v>6</v>
      </c>
      <c r="H84" s="18">
        <v>1.5</v>
      </c>
      <c r="I84" s="18">
        <v>2</v>
      </c>
      <c r="J84" s="18">
        <v>1.5</v>
      </c>
      <c r="K84" s="18">
        <v>2.5</v>
      </c>
      <c r="L84" s="18">
        <v>3</v>
      </c>
      <c r="M84" s="19">
        <f t="shared" si="61"/>
        <v>4</v>
      </c>
      <c r="N84" s="19">
        <f t="shared" si="61"/>
        <v>5</v>
      </c>
      <c r="O84" s="19"/>
      <c r="P84" s="19"/>
      <c r="Q84" s="19"/>
      <c r="R84" s="19"/>
      <c r="S84" s="19"/>
      <c r="T84" s="19"/>
      <c r="U84" s="19"/>
      <c r="V84" s="19"/>
      <c r="W84" s="19">
        <f t="shared" si="58"/>
        <v>4</v>
      </c>
      <c r="X84" s="19">
        <f t="shared" si="59"/>
        <v>7</v>
      </c>
      <c r="Y84" s="19">
        <f t="shared" si="60"/>
        <v>9</v>
      </c>
      <c r="Z84" s="20"/>
      <c r="AA84" s="20"/>
      <c r="AB84" s="20"/>
      <c r="AC84" s="20"/>
      <c r="AD84" s="20"/>
      <c r="AE84" s="20"/>
    </row>
    <row r="85" spans="1:31">
      <c r="A85" s="11">
        <f t="shared" si="57"/>
        <v>2569</v>
      </c>
      <c r="B85" s="11">
        <v>2026</v>
      </c>
      <c r="C85" s="17">
        <v>2.5</v>
      </c>
      <c r="D85" s="17">
        <v>3</v>
      </c>
      <c r="E85" s="17">
        <v>2.5</v>
      </c>
      <c r="F85" s="17">
        <v>4.5</v>
      </c>
      <c r="G85" s="17">
        <v>6</v>
      </c>
      <c r="H85" s="18">
        <v>1.5</v>
      </c>
      <c r="I85" s="18">
        <v>2</v>
      </c>
      <c r="J85" s="18">
        <v>1.5</v>
      </c>
      <c r="K85" s="18">
        <v>2.5</v>
      </c>
      <c r="L85" s="18">
        <v>3</v>
      </c>
      <c r="M85" s="19">
        <f t="shared" si="61"/>
        <v>4</v>
      </c>
      <c r="N85" s="19">
        <f t="shared" si="61"/>
        <v>5</v>
      </c>
      <c r="O85" s="19"/>
      <c r="P85" s="19"/>
      <c r="Q85" s="19"/>
      <c r="R85" s="19"/>
      <c r="S85" s="19"/>
      <c r="T85" s="19"/>
      <c r="U85" s="19"/>
      <c r="V85" s="19"/>
      <c r="W85" s="19">
        <f t="shared" si="58"/>
        <v>4</v>
      </c>
      <c r="X85" s="19">
        <f t="shared" si="59"/>
        <v>7</v>
      </c>
      <c r="Y85" s="19">
        <f t="shared" si="60"/>
        <v>9</v>
      </c>
      <c r="Z85" s="20"/>
      <c r="AA85" s="20"/>
      <c r="AB85" s="20"/>
      <c r="AC85" s="20"/>
      <c r="AD85" s="20"/>
      <c r="AE85" s="20"/>
    </row>
    <row r="86" spans="1:31">
      <c r="A86" s="11">
        <f t="shared" si="57"/>
        <v>2570</v>
      </c>
      <c r="B86" s="11">
        <v>2027</v>
      </c>
      <c r="C86" s="17">
        <v>2.5</v>
      </c>
      <c r="D86" s="17">
        <v>3</v>
      </c>
      <c r="E86" s="17">
        <v>2.5</v>
      </c>
      <c r="F86" s="17">
        <v>4.5</v>
      </c>
      <c r="G86" s="17">
        <v>6</v>
      </c>
      <c r="H86" s="18">
        <v>1.5</v>
      </c>
      <c r="I86" s="18">
        <v>2</v>
      </c>
      <c r="J86" s="18">
        <v>1.5</v>
      </c>
      <c r="K86" s="18">
        <v>2.5</v>
      </c>
      <c r="L86" s="18">
        <v>3</v>
      </c>
      <c r="M86" s="19">
        <f t="shared" si="61"/>
        <v>4</v>
      </c>
      <c r="N86" s="19">
        <f t="shared" si="61"/>
        <v>5</v>
      </c>
      <c r="O86" s="19"/>
      <c r="P86" s="19"/>
      <c r="Q86" s="19"/>
      <c r="R86" s="19"/>
      <c r="S86" s="19"/>
      <c r="T86" s="19"/>
      <c r="U86" s="19"/>
      <c r="V86" s="19"/>
      <c r="W86" s="19">
        <f t="shared" si="58"/>
        <v>4</v>
      </c>
      <c r="X86" s="19">
        <f t="shared" si="59"/>
        <v>7</v>
      </c>
      <c r="Y86" s="19">
        <f t="shared" si="60"/>
        <v>9</v>
      </c>
      <c r="Z86" s="20"/>
      <c r="AA86" s="20"/>
      <c r="AB86" s="20"/>
      <c r="AC86" s="20"/>
      <c r="AD86" s="20"/>
      <c r="AE86" s="20"/>
    </row>
    <row r="87" spans="1:31">
      <c r="A87" s="11">
        <f t="shared" si="57"/>
        <v>2571</v>
      </c>
      <c r="B87" s="11">
        <v>2028</v>
      </c>
      <c r="C87" s="17">
        <v>2.5</v>
      </c>
      <c r="D87" s="17">
        <v>3</v>
      </c>
      <c r="E87" s="17">
        <v>2.5</v>
      </c>
      <c r="F87" s="17">
        <v>4.5</v>
      </c>
      <c r="G87" s="17">
        <v>6</v>
      </c>
      <c r="H87" s="18">
        <v>1.5</v>
      </c>
      <c r="I87" s="18">
        <v>2</v>
      </c>
      <c r="J87" s="18">
        <v>1.5</v>
      </c>
      <c r="K87" s="18">
        <v>2.5</v>
      </c>
      <c r="L87" s="18">
        <v>3</v>
      </c>
      <c r="M87" s="19">
        <f t="shared" si="61"/>
        <v>4</v>
      </c>
      <c r="N87" s="19">
        <f t="shared" si="61"/>
        <v>5</v>
      </c>
      <c r="O87" s="19"/>
      <c r="P87" s="19"/>
      <c r="Q87" s="19"/>
      <c r="R87" s="19"/>
      <c r="S87" s="19"/>
      <c r="T87" s="19"/>
      <c r="U87" s="19"/>
      <c r="V87" s="19"/>
      <c r="W87" s="19">
        <f t="shared" si="58"/>
        <v>4</v>
      </c>
      <c r="X87" s="19">
        <f t="shared" si="59"/>
        <v>7</v>
      </c>
      <c r="Y87" s="19">
        <f t="shared" si="60"/>
        <v>9</v>
      </c>
      <c r="Z87" s="20"/>
      <c r="AA87" s="20"/>
      <c r="AB87" s="20"/>
      <c r="AC87" s="20"/>
      <c r="AD87" s="20"/>
      <c r="AE87" s="20"/>
    </row>
    <row r="88" spans="1:31">
      <c r="A88" s="11">
        <f t="shared" si="57"/>
        <v>2572</v>
      </c>
      <c r="B88" s="11">
        <v>2029</v>
      </c>
      <c r="C88" s="17">
        <v>2.5</v>
      </c>
      <c r="D88" s="17">
        <v>3</v>
      </c>
      <c r="E88" s="17">
        <v>2.5</v>
      </c>
      <c r="F88" s="17">
        <v>4.5</v>
      </c>
      <c r="G88" s="17">
        <v>6</v>
      </c>
      <c r="H88" s="18">
        <v>1.5</v>
      </c>
      <c r="I88" s="18">
        <v>2</v>
      </c>
      <c r="J88" s="18">
        <v>1.5</v>
      </c>
      <c r="K88" s="18">
        <v>2.5</v>
      </c>
      <c r="L88" s="18">
        <v>3</v>
      </c>
      <c r="M88" s="19">
        <f t="shared" si="61"/>
        <v>4</v>
      </c>
      <c r="N88" s="19">
        <f t="shared" si="61"/>
        <v>5</v>
      </c>
      <c r="O88" s="19"/>
      <c r="P88" s="19"/>
      <c r="Q88" s="19"/>
      <c r="R88" s="19"/>
      <c r="S88" s="19"/>
      <c r="T88" s="19"/>
      <c r="U88" s="19"/>
      <c r="V88" s="19"/>
      <c r="W88" s="19">
        <f t="shared" si="58"/>
        <v>4</v>
      </c>
      <c r="X88" s="19">
        <f t="shared" si="59"/>
        <v>7</v>
      </c>
      <c r="Y88" s="19">
        <f t="shared" si="60"/>
        <v>9</v>
      </c>
      <c r="Z88" s="20"/>
      <c r="AA88" s="20"/>
      <c r="AB88" s="20"/>
      <c r="AC88" s="20"/>
      <c r="AD88" s="20"/>
      <c r="AE88" s="20"/>
    </row>
    <row r="89" spans="1:31">
      <c r="A89" s="11">
        <f t="shared" ref="A89" si="62">+A87+1</f>
        <v>2572</v>
      </c>
      <c r="B89" s="11">
        <f>+B87+1</f>
        <v>2029</v>
      </c>
      <c r="E89" s="17">
        <v>2.5</v>
      </c>
      <c r="F89" s="17">
        <v>4.5</v>
      </c>
      <c r="G89" s="17">
        <v>6</v>
      </c>
      <c r="H89" s="18">
        <v>1.5</v>
      </c>
      <c r="I89" s="18">
        <v>2</v>
      </c>
      <c r="J89" s="18">
        <v>1.5</v>
      </c>
      <c r="K89" s="18">
        <v>2.5</v>
      </c>
      <c r="L89" s="18">
        <v>3</v>
      </c>
      <c r="M89" s="19">
        <f t="shared" ref="M89:N89" si="63">+M88</f>
        <v>4</v>
      </c>
      <c r="N89" s="19">
        <f t="shared" si="63"/>
        <v>5</v>
      </c>
      <c r="O89" s="19"/>
      <c r="P89" s="19"/>
      <c r="Q89" s="19"/>
      <c r="R89" s="19"/>
      <c r="S89" s="19"/>
      <c r="T89" s="19"/>
      <c r="U89" s="19"/>
      <c r="V89" s="19"/>
      <c r="W89" s="19">
        <f t="shared" si="58"/>
        <v>4</v>
      </c>
      <c r="X89" s="19">
        <f t="shared" si="59"/>
        <v>7</v>
      </c>
      <c r="Y89" s="19">
        <f t="shared" si="60"/>
        <v>9</v>
      </c>
    </row>
    <row r="90" spans="1:31">
      <c r="A90" s="11">
        <f t="shared" ref="A90:B90" si="64">+A88+1</f>
        <v>2573</v>
      </c>
      <c r="B90" s="11">
        <f t="shared" si="64"/>
        <v>2030</v>
      </c>
      <c r="E90" s="17">
        <v>2.5</v>
      </c>
      <c r="F90" s="17">
        <v>4.5</v>
      </c>
      <c r="G90" s="17">
        <v>6</v>
      </c>
      <c r="H90" s="18">
        <v>1.5</v>
      </c>
      <c r="I90" s="18">
        <v>2</v>
      </c>
      <c r="J90" s="18">
        <v>1.5</v>
      </c>
      <c r="K90" s="18">
        <v>2.5</v>
      </c>
      <c r="L90" s="18">
        <v>3</v>
      </c>
      <c r="M90" s="19">
        <f t="shared" ref="M90:N91" si="65">+M89</f>
        <v>4</v>
      </c>
      <c r="N90" s="19">
        <f t="shared" si="65"/>
        <v>5</v>
      </c>
      <c r="O90" s="19"/>
      <c r="P90" s="19"/>
      <c r="Q90" s="19"/>
      <c r="R90" s="19"/>
      <c r="S90" s="19"/>
      <c r="T90" s="19"/>
      <c r="U90" s="19"/>
      <c r="V90" s="19"/>
      <c r="W90" s="19">
        <f t="shared" si="58"/>
        <v>4</v>
      </c>
      <c r="X90" s="19">
        <f t="shared" si="59"/>
        <v>7</v>
      </c>
      <c r="Y90" s="19">
        <f t="shared" si="60"/>
        <v>9</v>
      </c>
    </row>
    <row r="91" spans="1:31">
      <c r="A91" s="11">
        <f t="shared" ref="A91" si="66">+A90+1</f>
        <v>2574</v>
      </c>
      <c r="B91" s="11">
        <f t="shared" ref="B91" si="67">+B90+1</f>
        <v>2031</v>
      </c>
      <c r="E91" s="17">
        <v>2.5</v>
      </c>
      <c r="F91" s="17">
        <v>4.5</v>
      </c>
      <c r="G91" s="17">
        <v>6</v>
      </c>
      <c r="H91" s="18">
        <v>1.5</v>
      </c>
      <c r="I91" s="18">
        <v>2</v>
      </c>
      <c r="J91" s="18">
        <v>1.5</v>
      </c>
      <c r="K91" s="18">
        <v>2.5</v>
      </c>
      <c r="L91" s="18">
        <v>3</v>
      </c>
      <c r="M91" s="19">
        <f t="shared" si="65"/>
        <v>4</v>
      </c>
      <c r="N91" s="19">
        <f t="shared" si="65"/>
        <v>5</v>
      </c>
      <c r="O91" s="19"/>
      <c r="P91" s="19"/>
      <c r="Q91" s="19"/>
      <c r="R91" s="19"/>
      <c r="S91" s="19"/>
      <c r="T91" s="19"/>
      <c r="U91" s="19"/>
      <c r="V91" s="19"/>
      <c r="W91" s="19">
        <f t="shared" si="58"/>
        <v>4</v>
      </c>
      <c r="X91" s="19">
        <f t="shared" si="59"/>
        <v>7</v>
      </c>
      <c r="Y91" s="19">
        <f t="shared" si="60"/>
        <v>9</v>
      </c>
    </row>
  </sheetData>
  <mergeCells count="5">
    <mergeCell ref="E1:G1"/>
    <mergeCell ref="AD1:AF1"/>
    <mergeCell ref="U1:AC1"/>
    <mergeCell ref="O1:Q1"/>
    <mergeCell ref="R1:T1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pane xSplit="1" ySplit="2" topLeftCell="B38" activePane="bottomRight" state="frozen"/>
      <selection pane="topRight" activeCell="B1" sqref="B1"/>
      <selection pane="bottomLeft" activeCell="A2" sqref="A2"/>
      <selection pane="bottomRight" activeCell="C40" sqref="C40:C59"/>
    </sheetView>
  </sheetViews>
  <sheetFormatPr defaultRowHeight="15"/>
  <cols>
    <col min="2" max="3" width="14.7109375" customWidth="1"/>
  </cols>
  <sheetData>
    <row r="1" spans="1:5">
      <c r="B1" t="s">
        <v>61</v>
      </c>
      <c r="C1" t="s">
        <v>61</v>
      </c>
      <c r="D1" t="s">
        <v>59</v>
      </c>
      <c r="E1" t="s">
        <v>60</v>
      </c>
    </row>
    <row r="2" spans="1:5">
      <c r="D2" s="49">
        <f>+AVERAGE(D13:D39)</f>
        <v>2.3763512981202495E-3</v>
      </c>
    </row>
    <row r="3" spans="1:5">
      <c r="A3">
        <v>1975</v>
      </c>
      <c r="B3" s="43">
        <v>0.27800000000000002</v>
      </c>
      <c r="C3" s="43">
        <v>0.27800000000000002</v>
      </c>
    </row>
    <row r="4" spans="1:5">
      <c r="A4">
        <v>1976</v>
      </c>
      <c r="B4" s="43">
        <v>0.27700000000000002</v>
      </c>
      <c r="C4" s="43">
        <v>0.27700000000000002</v>
      </c>
      <c r="D4" s="43">
        <f>+B4-B3</f>
        <v>-1.0000000000000009E-3</v>
      </c>
    </row>
    <row r="5" spans="1:5">
      <c r="A5">
        <v>1977</v>
      </c>
      <c r="B5" s="43">
        <v>0.27700000000000002</v>
      </c>
      <c r="C5" s="43">
        <v>0.27700000000000002</v>
      </c>
      <c r="D5" s="43">
        <f t="shared" ref="D5:D39" si="0">+B5-B4</f>
        <v>0</v>
      </c>
    </row>
    <row r="6" spans="1:5">
      <c r="A6">
        <v>1978</v>
      </c>
      <c r="B6" s="43">
        <v>0.27600000000000002</v>
      </c>
      <c r="C6" s="43">
        <v>0.27600000000000002</v>
      </c>
      <c r="D6" s="43">
        <f t="shared" si="0"/>
        <v>-1.0000000000000009E-3</v>
      </c>
    </row>
    <row r="7" spans="1:5">
      <c r="A7">
        <v>1979</v>
      </c>
      <c r="B7" s="43">
        <v>0.27500000000000002</v>
      </c>
      <c r="C7" s="43">
        <v>0.27500000000000002</v>
      </c>
      <c r="D7" s="43">
        <f t="shared" si="0"/>
        <v>-1.0000000000000009E-3</v>
      </c>
    </row>
    <row r="8" spans="1:5">
      <c r="A8">
        <v>1980</v>
      </c>
      <c r="B8" s="43">
        <v>0.27400000000000002</v>
      </c>
      <c r="C8" s="43">
        <v>0.27400000000000002</v>
      </c>
      <c r="D8" s="43">
        <f t="shared" si="0"/>
        <v>-1.0000000000000009E-3</v>
      </c>
    </row>
    <row r="9" spans="1:5">
      <c r="A9">
        <v>1981</v>
      </c>
      <c r="B9" s="43">
        <v>0.27300000000000002</v>
      </c>
      <c r="C9" s="43">
        <v>0.27300000000000002</v>
      </c>
      <c r="D9" s="43">
        <f t="shared" si="0"/>
        <v>-1.0000000000000009E-3</v>
      </c>
    </row>
    <row r="10" spans="1:5">
      <c r="A10">
        <v>1982</v>
      </c>
      <c r="B10" s="43">
        <v>0.28100000000000003</v>
      </c>
      <c r="C10" s="43">
        <v>0.28100000000000003</v>
      </c>
      <c r="D10" s="43">
        <f t="shared" si="0"/>
        <v>8.0000000000000071E-3</v>
      </c>
    </row>
    <row r="11" spans="1:5">
      <c r="A11">
        <v>1983</v>
      </c>
      <c r="B11" s="43">
        <v>0.28999999999999998</v>
      </c>
      <c r="C11" s="43">
        <v>0.28999999999999998</v>
      </c>
      <c r="D11" s="43">
        <f t="shared" si="0"/>
        <v>8.9999999999999525E-3</v>
      </c>
    </row>
    <row r="12" spans="1:5">
      <c r="A12">
        <v>1984</v>
      </c>
      <c r="B12" s="43">
        <v>0.29799999999999999</v>
      </c>
      <c r="C12" s="43">
        <v>0.29799999999999999</v>
      </c>
      <c r="D12" s="43">
        <f t="shared" si="0"/>
        <v>8.0000000000000071E-3</v>
      </c>
    </row>
    <row r="13" spans="1:5">
      <c r="A13">
        <v>1985</v>
      </c>
      <c r="B13" s="43">
        <v>0.307</v>
      </c>
      <c r="C13" s="43">
        <v>0.307</v>
      </c>
      <c r="D13" s="43">
        <f t="shared" si="0"/>
        <v>9.000000000000008E-3</v>
      </c>
    </row>
    <row r="14" spans="1:5">
      <c r="A14">
        <v>1986</v>
      </c>
      <c r="B14" s="43">
        <v>0.316</v>
      </c>
      <c r="C14" s="43">
        <v>0.316</v>
      </c>
      <c r="D14" s="43">
        <f t="shared" si="0"/>
        <v>9.000000000000008E-3</v>
      </c>
    </row>
    <row r="15" spans="1:5">
      <c r="A15">
        <v>1987</v>
      </c>
      <c r="B15" s="43">
        <v>0.31900000000000001</v>
      </c>
      <c r="C15" s="43">
        <v>0.31900000000000001</v>
      </c>
      <c r="D15" s="43">
        <f t="shared" si="0"/>
        <v>3.0000000000000027E-3</v>
      </c>
    </row>
    <row r="16" spans="1:5">
      <c r="A16">
        <v>1988</v>
      </c>
      <c r="B16" s="43">
        <v>0.32200000000000001</v>
      </c>
      <c r="C16" s="43">
        <v>0.32200000000000001</v>
      </c>
      <c r="D16" s="43">
        <f t="shared" si="0"/>
        <v>3.0000000000000027E-3</v>
      </c>
    </row>
    <row r="17" spans="1:4">
      <c r="A17">
        <v>1989</v>
      </c>
      <c r="B17" s="43">
        <v>0.32200000000000001</v>
      </c>
      <c r="C17" s="43">
        <v>0.32200000000000001</v>
      </c>
      <c r="D17" s="43">
        <f t="shared" si="0"/>
        <v>0</v>
      </c>
    </row>
    <row r="18" spans="1:4">
      <c r="A18">
        <v>1990</v>
      </c>
      <c r="B18" s="43">
        <v>0.32300000000000001</v>
      </c>
      <c r="C18" s="43">
        <v>0.32300000000000001</v>
      </c>
      <c r="D18" s="43">
        <f t="shared" si="0"/>
        <v>1.0000000000000009E-3</v>
      </c>
    </row>
    <row r="19" spans="1:4">
      <c r="A19">
        <v>1991</v>
      </c>
      <c r="B19" s="43">
        <v>0.32600000000000001</v>
      </c>
      <c r="C19" s="43">
        <v>0.32600000000000001</v>
      </c>
      <c r="D19" s="43">
        <f t="shared" si="0"/>
        <v>3.0000000000000027E-3</v>
      </c>
    </row>
    <row r="20" spans="1:4">
      <c r="A20">
        <v>1992</v>
      </c>
      <c r="B20" s="43">
        <v>0.32900000000000001</v>
      </c>
      <c r="C20" s="43">
        <v>0.32900000000000001</v>
      </c>
      <c r="D20" s="43">
        <f t="shared" si="0"/>
        <v>3.0000000000000027E-3</v>
      </c>
    </row>
    <row r="21" spans="1:4">
      <c r="A21">
        <v>1993</v>
      </c>
      <c r="B21" s="43">
        <v>0.32900000000000001</v>
      </c>
      <c r="C21" s="43">
        <v>0.32900000000000001</v>
      </c>
      <c r="D21" s="43">
        <f t="shared" si="0"/>
        <v>0</v>
      </c>
    </row>
    <row r="22" spans="1:4">
      <c r="A22">
        <v>1994</v>
      </c>
      <c r="B22" s="43">
        <v>0.33</v>
      </c>
      <c r="C22" s="43">
        <v>0.33</v>
      </c>
      <c r="D22" s="43">
        <f t="shared" si="0"/>
        <v>1.0000000000000009E-3</v>
      </c>
    </row>
    <row r="23" spans="1:4">
      <c r="A23">
        <v>1995</v>
      </c>
      <c r="B23" s="43">
        <v>0.33200000000000002</v>
      </c>
      <c r="C23" s="43">
        <v>0.33200000000000002</v>
      </c>
      <c r="D23" s="43">
        <f t="shared" si="0"/>
        <v>2.0000000000000018E-3</v>
      </c>
    </row>
    <row r="24" spans="1:4">
      <c r="A24">
        <v>1996</v>
      </c>
      <c r="B24" s="43">
        <v>0.33400000000000002</v>
      </c>
      <c r="C24" s="43">
        <v>0.33400000000000002</v>
      </c>
      <c r="D24" s="43">
        <f t="shared" si="0"/>
        <v>2.0000000000000018E-3</v>
      </c>
    </row>
    <row r="25" spans="1:4">
      <c r="A25">
        <v>1997</v>
      </c>
      <c r="B25" s="43">
        <v>0.33500000000000002</v>
      </c>
      <c r="C25" s="43">
        <v>0.33500000000000002</v>
      </c>
      <c r="D25" s="43">
        <f t="shared" si="0"/>
        <v>1.0000000000000009E-3</v>
      </c>
    </row>
    <row r="26" spans="1:4">
      <c r="A26">
        <v>1998</v>
      </c>
      <c r="B26" s="43">
        <v>0.33500000000000002</v>
      </c>
      <c r="C26" s="43">
        <v>0.33500000000000002</v>
      </c>
      <c r="D26" s="43">
        <f t="shared" si="0"/>
        <v>0</v>
      </c>
    </row>
    <row r="27" spans="1:4">
      <c r="A27">
        <v>1999</v>
      </c>
      <c r="B27" s="43">
        <v>0.33400000000000002</v>
      </c>
      <c r="C27" s="43">
        <v>0.33400000000000002</v>
      </c>
      <c r="D27" s="43">
        <f t="shared" si="0"/>
        <v>-1.0000000000000009E-3</v>
      </c>
    </row>
    <row r="28" spans="1:4">
      <c r="A28">
        <v>2000</v>
      </c>
      <c r="B28" s="43">
        <v>0.33500000000000002</v>
      </c>
      <c r="C28" s="43">
        <v>0.33500000000000002</v>
      </c>
      <c r="D28" s="43">
        <f t="shared" si="0"/>
        <v>1.0000000000000009E-3</v>
      </c>
    </row>
    <row r="29" spans="1:4">
      <c r="A29">
        <v>2001</v>
      </c>
      <c r="B29" s="43">
        <v>0.34200000000000003</v>
      </c>
      <c r="C29" s="43">
        <v>0.34200000000000003</v>
      </c>
      <c r="D29" s="43">
        <f t="shared" si="0"/>
        <v>7.0000000000000062E-3</v>
      </c>
    </row>
    <row r="30" spans="1:4">
      <c r="A30">
        <v>2002</v>
      </c>
      <c r="B30" s="43">
        <v>0.34300000000000003</v>
      </c>
      <c r="C30" s="43">
        <v>0.34300000000000003</v>
      </c>
      <c r="D30" s="43">
        <f t="shared" si="0"/>
        <v>1.0000000000000009E-3</v>
      </c>
    </row>
    <row r="31" spans="1:4">
      <c r="A31">
        <v>2003</v>
      </c>
      <c r="B31" s="43">
        <v>0.34499999999999997</v>
      </c>
      <c r="C31" s="43">
        <v>0.34499999999999997</v>
      </c>
      <c r="D31" s="43">
        <f t="shared" si="0"/>
        <v>1.9999999999999463E-3</v>
      </c>
    </row>
    <row r="32" spans="1:4">
      <c r="A32">
        <v>2004</v>
      </c>
      <c r="B32" s="43">
        <v>0.34699999999999998</v>
      </c>
      <c r="C32" s="43">
        <v>0.34699999999999998</v>
      </c>
      <c r="D32" s="43">
        <f t="shared" si="0"/>
        <v>2.0000000000000018E-3</v>
      </c>
    </row>
    <row r="33" spans="1:6">
      <c r="A33">
        <v>2005</v>
      </c>
      <c r="B33" s="43">
        <v>0.33100000000000002</v>
      </c>
      <c r="C33" s="43">
        <v>0.33100000000000002</v>
      </c>
      <c r="D33" s="43">
        <f t="shared" si="0"/>
        <v>-1.5999999999999959E-2</v>
      </c>
    </row>
    <row r="34" spans="1:6">
      <c r="A34">
        <v>2006</v>
      </c>
      <c r="B34" s="43">
        <v>0.316</v>
      </c>
      <c r="C34" s="43">
        <v>0.316</v>
      </c>
      <c r="D34" s="43">
        <f t="shared" si="0"/>
        <v>-1.5000000000000013E-2</v>
      </c>
      <c r="F34" s="43"/>
    </row>
    <row r="35" spans="1:6">
      <c r="A35">
        <v>2007</v>
      </c>
      <c r="B35" s="43">
        <v>0.32</v>
      </c>
      <c r="C35" s="43">
        <v>0.32</v>
      </c>
      <c r="D35" s="43">
        <f t="shared" si="0"/>
        <v>4.0000000000000036E-3</v>
      </c>
    </row>
    <row r="36" spans="1:6">
      <c r="A36">
        <v>2008</v>
      </c>
      <c r="B36" s="43">
        <v>0.32500000000000001</v>
      </c>
      <c r="C36" s="43">
        <v>0.32500000000000001</v>
      </c>
      <c r="D36" s="43">
        <f t="shared" si="0"/>
        <v>5.0000000000000044E-3</v>
      </c>
    </row>
    <row r="37" spans="1:6">
      <c r="A37">
        <v>2009</v>
      </c>
      <c r="B37" s="43">
        <v>0.33303876087262807</v>
      </c>
      <c r="C37" s="43">
        <v>0.33303876087262807</v>
      </c>
      <c r="D37" s="43">
        <f t="shared" si="0"/>
        <v>8.0387608726280591E-3</v>
      </c>
    </row>
    <row r="38" spans="1:6">
      <c r="A38">
        <v>2010</v>
      </c>
      <c r="B38" s="43">
        <v>0.36467843636547798</v>
      </c>
      <c r="C38" s="43">
        <v>0.36467843636547798</v>
      </c>
      <c r="D38" s="43">
        <f t="shared" si="0"/>
        <v>3.1639675492849906E-2</v>
      </c>
    </row>
    <row r="39" spans="1:6">
      <c r="A39">
        <v>2011</v>
      </c>
      <c r="B39" s="43">
        <v>0.36216148504924672</v>
      </c>
      <c r="C39" s="43">
        <v>0.36216148504924672</v>
      </c>
      <c r="D39" s="43">
        <f t="shared" si="0"/>
        <v>-2.5169513162312529E-3</v>
      </c>
    </row>
    <row r="40" spans="1:6">
      <c r="A40">
        <v>2012</v>
      </c>
      <c r="B40" s="44">
        <f>+B39+D40</f>
        <v>0.36395015499998473</v>
      </c>
      <c r="C40" s="44">
        <f>+C39+E40</f>
        <v>0.36276148504924671</v>
      </c>
      <c r="D40" s="49">
        <v>1.7886699507380088E-3</v>
      </c>
      <c r="E40" s="49">
        <v>5.9999999999999995E-4</v>
      </c>
    </row>
    <row r="41" spans="1:6">
      <c r="A41">
        <v>2013</v>
      </c>
      <c r="B41" s="44">
        <f t="shared" ref="B41:C59" si="1">+B40+D41</f>
        <v>0.36573882495072274</v>
      </c>
      <c r="C41" s="44">
        <f t="shared" si="1"/>
        <v>0.3633614850492467</v>
      </c>
      <c r="D41" s="49">
        <v>1.7886699507380088E-3</v>
      </c>
      <c r="E41" s="49">
        <v>5.9999999999999995E-4</v>
      </c>
    </row>
    <row r="42" spans="1:6">
      <c r="A42">
        <v>2014</v>
      </c>
      <c r="B42" s="44">
        <f t="shared" si="1"/>
        <v>0.36752749490145969</v>
      </c>
      <c r="C42" s="44">
        <f t="shared" si="1"/>
        <v>0.36396148504924669</v>
      </c>
      <c r="D42" s="49">
        <v>1.7886699507369541E-3</v>
      </c>
      <c r="E42" s="49">
        <v>5.9999999999999995E-4</v>
      </c>
    </row>
    <row r="43" spans="1:6">
      <c r="A43">
        <v>2015</v>
      </c>
      <c r="B43" s="44">
        <f t="shared" si="1"/>
        <v>0.3693161648521977</v>
      </c>
      <c r="C43" s="44">
        <f t="shared" si="1"/>
        <v>0.36456148504924668</v>
      </c>
      <c r="D43" s="49">
        <v>1.7886699507380088E-3</v>
      </c>
      <c r="E43" s="49">
        <v>5.9999999999999995E-4</v>
      </c>
    </row>
    <row r="44" spans="1:6">
      <c r="A44">
        <v>2016</v>
      </c>
      <c r="B44" s="44">
        <f t="shared" si="1"/>
        <v>0.37110483480293471</v>
      </c>
      <c r="C44" s="44">
        <f t="shared" si="1"/>
        <v>0.36516148504924667</v>
      </c>
      <c r="D44" s="49">
        <v>1.7886699507370096E-3</v>
      </c>
      <c r="E44" s="49">
        <v>5.9999999999999995E-4</v>
      </c>
    </row>
    <row r="45" spans="1:6">
      <c r="A45">
        <v>2017</v>
      </c>
      <c r="B45" s="44">
        <f t="shared" si="1"/>
        <v>0.37289350475367272</v>
      </c>
      <c r="C45" s="44">
        <f t="shared" si="1"/>
        <v>0.36576148504924666</v>
      </c>
      <c r="D45" s="49">
        <v>1.7886699507380088E-3</v>
      </c>
      <c r="E45" s="49">
        <v>5.9999999999999995E-4</v>
      </c>
    </row>
    <row r="46" spans="1:6">
      <c r="A46">
        <v>2018</v>
      </c>
      <c r="B46" s="44">
        <f t="shared" si="1"/>
        <v>0.37468217470441073</v>
      </c>
      <c r="C46" s="44">
        <f t="shared" si="1"/>
        <v>0.36636148504924665</v>
      </c>
      <c r="D46" s="49">
        <v>1.7886699507380088E-3</v>
      </c>
      <c r="E46" s="49">
        <v>5.9999999999999995E-4</v>
      </c>
    </row>
    <row r="47" spans="1:6">
      <c r="A47">
        <v>2019</v>
      </c>
      <c r="B47" s="44">
        <f t="shared" si="1"/>
        <v>0.37647084465514874</v>
      </c>
      <c r="C47" s="44">
        <f t="shared" si="1"/>
        <v>0.36696148504924664</v>
      </c>
      <c r="D47" s="49">
        <v>1.7886699507380088E-3</v>
      </c>
      <c r="E47" s="49">
        <v>5.9999999999999995E-4</v>
      </c>
    </row>
    <row r="48" spans="1:6">
      <c r="A48">
        <v>2020</v>
      </c>
      <c r="B48" s="44">
        <f t="shared" si="1"/>
        <v>0.37825951460588669</v>
      </c>
      <c r="C48" s="44">
        <f t="shared" si="1"/>
        <v>0.36756148504924663</v>
      </c>
      <c r="D48" s="49">
        <v>1.7886699507379533E-3</v>
      </c>
      <c r="E48" s="49">
        <v>5.9999999999999995E-4</v>
      </c>
    </row>
    <row r="49" spans="1:5">
      <c r="A49">
        <v>2021</v>
      </c>
      <c r="B49" s="44">
        <f t="shared" si="1"/>
        <v>0.3800481845566237</v>
      </c>
      <c r="C49" s="44">
        <f t="shared" si="1"/>
        <v>0.36816148504924662</v>
      </c>
      <c r="D49" s="49">
        <v>1.7886699507370096E-3</v>
      </c>
      <c r="E49" s="49">
        <v>5.9999999999999995E-4</v>
      </c>
    </row>
    <row r="50" spans="1:5">
      <c r="A50">
        <v>2022</v>
      </c>
      <c r="B50" s="44">
        <f t="shared" si="1"/>
        <v>0.38183685450736171</v>
      </c>
      <c r="C50" s="44">
        <f t="shared" si="1"/>
        <v>0.36876148504924661</v>
      </c>
      <c r="D50" s="49">
        <v>1.7886699507380088E-3</v>
      </c>
      <c r="E50" s="49">
        <v>5.9999999999999995E-4</v>
      </c>
    </row>
    <row r="51" spans="1:5">
      <c r="A51">
        <v>2023</v>
      </c>
      <c r="B51" s="44">
        <f t="shared" si="1"/>
        <v>0.38362552445809972</v>
      </c>
      <c r="C51" s="44">
        <f t="shared" si="1"/>
        <v>0.3693614850492466</v>
      </c>
      <c r="D51" s="49">
        <v>1.7886699507380088E-3</v>
      </c>
      <c r="E51" s="49">
        <v>5.9999999999999995E-4</v>
      </c>
    </row>
    <row r="52" spans="1:5">
      <c r="A52">
        <v>2024</v>
      </c>
      <c r="B52" s="44">
        <f t="shared" si="1"/>
        <v>0.38541419440883673</v>
      </c>
      <c r="C52" s="44">
        <f t="shared" si="1"/>
        <v>0.36996148504924659</v>
      </c>
      <c r="D52" s="49">
        <v>1.7886699507370096E-3</v>
      </c>
      <c r="E52" s="49">
        <v>5.9999999999999995E-4</v>
      </c>
    </row>
    <row r="53" spans="1:5">
      <c r="A53">
        <v>2025</v>
      </c>
      <c r="B53" s="44">
        <f t="shared" si="1"/>
        <v>0.38720286435957474</v>
      </c>
      <c r="C53" s="44">
        <f t="shared" si="1"/>
        <v>0.37056148504924658</v>
      </c>
      <c r="D53" s="49">
        <v>1.7886699507380088E-3</v>
      </c>
      <c r="E53" s="49">
        <v>5.9999999999999995E-4</v>
      </c>
    </row>
    <row r="54" spans="1:5">
      <c r="A54">
        <v>2026</v>
      </c>
      <c r="B54" s="44">
        <f t="shared" si="1"/>
        <v>0.38899153431031275</v>
      </c>
      <c r="C54" s="44">
        <f t="shared" si="1"/>
        <v>0.37116148504924656</v>
      </c>
      <c r="D54" s="49">
        <v>1.7886699507380088E-3</v>
      </c>
      <c r="E54" s="49">
        <v>5.9999999999999995E-4</v>
      </c>
    </row>
    <row r="55" spans="1:5">
      <c r="A55">
        <v>2027</v>
      </c>
      <c r="B55" s="44">
        <f t="shared" si="1"/>
        <v>0.3907802042610497</v>
      </c>
      <c r="C55" s="44">
        <f t="shared" si="1"/>
        <v>0.37176148504924655</v>
      </c>
      <c r="D55" s="49">
        <v>1.7886699507369541E-3</v>
      </c>
      <c r="E55" s="49">
        <v>5.9999999999999995E-4</v>
      </c>
    </row>
    <row r="56" spans="1:5">
      <c r="A56">
        <v>2028</v>
      </c>
      <c r="B56" s="44">
        <f t="shared" si="1"/>
        <v>0.39256887421178771</v>
      </c>
      <c r="C56" s="44">
        <f t="shared" si="1"/>
        <v>0.37236148504924654</v>
      </c>
      <c r="D56" s="49">
        <v>1.7886699507380088E-3</v>
      </c>
      <c r="E56" s="49">
        <v>5.9999999999999995E-4</v>
      </c>
    </row>
    <row r="57" spans="1:5">
      <c r="A57">
        <v>2029</v>
      </c>
      <c r="B57" s="44">
        <f t="shared" si="1"/>
        <v>0.39435754416252572</v>
      </c>
      <c r="C57" s="44">
        <f t="shared" si="1"/>
        <v>0.37296148504924653</v>
      </c>
      <c r="D57" s="49">
        <v>1.7886699507380088E-3</v>
      </c>
      <c r="E57" s="49">
        <v>5.9999999999999995E-4</v>
      </c>
    </row>
    <row r="58" spans="1:5">
      <c r="A58">
        <v>2030</v>
      </c>
      <c r="B58" s="44">
        <f t="shared" si="1"/>
        <v>0.39614621411326373</v>
      </c>
      <c r="C58" s="44">
        <f t="shared" si="1"/>
        <v>0.37356148504924652</v>
      </c>
      <c r="D58" s="49">
        <v>1.7886699507380088E-3</v>
      </c>
      <c r="E58" s="49">
        <v>5.9999999999999995E-4</v>
      </c>
    </row>
    <row r="59" spans="1:5">
      <c r="A59">
        <v>2031</v>
      </c>
      <c r="B59" s="44">
        <f t="shared" si="1"/>
        <v>0.39793488406400174</v>
      </c>
      <c r="C59" s="44">
        <f t="shared" si="1"/>
        <v>0.37416148504924651</v>
      </c>
      <c r="D59" s="49">
        <v>1.7886699507380088E-3</v>
      </c>
      <c r="E59" s="49">
        <v>5.9999999999999995E-4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0" workbookViewId="0">
      <selection activeCell="B7" sqref="B7:B38"/>
    </sheetView>
  </sheetViews>
  <sheetFormatPr defaultRowHeight="15"/>
  <sheetData>
    <row r="1" spans="1:14" ht="17.25">
      <c r="A1" s="27" t="s">
        <v>41</v>
      </c>
      <c r="B1" s="28"/>
      <c r="C1" s="28"/>
      <c r="D1" s="28"/>
      <c r="E1" s="28"/>
      <c r="F1" s="28"/>
      <c r="G1" s="28"/>
    </row>
    <row r="2" spans="1:14" ht="21">
      <c r="A2" s="29" t="s">
        <v>42</v>
      </c>
      <c r="B2" s="28"/>
      <c r="C2" s="28"/>
      <c r="D2" s="28"/>
      <c r="E2" s="28"/>
      <c r="F2" s="28"/>
      <c r="G2" s="28"/>
    </row>
    <row r="3" spans="1:14" ht="17.25">
      <c r="A3" s="28" t="s">
        <v>43</v>
      </c>
      <c r="B3" s="28"/>
      <c r="C3" s="28"/>
      <c r="D3" s="28"/>
      <c r="E3" s="28"/>
      <c r="F3" s="28">
        <v>2007</v>
      </c>
      <c r="G3" s="30" t="s">
        <v>44</v>
      </c>
      <c r="I3" s="40" t="s">
        <v>54</v>
      </c>
    </row>
    <row r="4" spans="1:14" ht="17.25">
      <c r="A4" s="31"/>
      <c r="B4" s="32" t="s">
        <v>45</v>
      </c>
      <c r="C4" s="32" t="s">
        <v>46</v>
      </c>
      <c r="D4" s="32" t="s">
        <v>47</v>
      </c>
      <c r="E4" s="32"/>
      <c r="F4" s="32"/>
      <c r="G4" s="32"/>
      <c r="I4" s="32" t="s">
        <v>45</v>
      </c>
      <c r="J4" s="32" t="s">
        <v>46</v>
      </c>
      <c r="K4" s="32" t="s">
        <v>47</v>
      </c>
      <c r="L4" s="32"/>
      <c r="M4" s="32"/>
      <c r="N4" s="32"/>
    </row>
    <row r="5" spans="1:14" ht="17.25">
      <c r="A5" s="33"/>
      <c r="B5" s="34" t="s">
        <v>48</v>
      </c>
      <c r="C5" s="34" t="s">
        <v>49</v>
      </c>
      <c r="D5" s="34" t="s">
        <v>50</v>
      </c>
      <c r="E5" s="34" t="s">
        <v>51</v>
      </c>
      <c r="F5" s="34" t="s">
        <v>52</v>
      </c>
      <c r="G5" s="34" t="s">
        <v>53</v>
      </c>
      <c r="I5" s="34" t="s">
        <v>48</v>
      </c>
      <c r="J5" s="34" t="s">
        <v>49</v>
      </c>
      <c r="K5" s="34" t="s">
        <v>50</v>
      </c>
      <c r="L5" s="34" t="s">
        <v>51</v>
      </c>
      <c r="M5" s="34" t="s">
        <v>52</v>
      </c>
      <c r="N5" s="34" t="s">
        <v>53</v>
      </c>
    </row>
    <row r="6" spans="1:14" ht="17.25">
      <c r="A6" s="35">
        <v>2007</v>
      </c>
      <c r="B6" s="36">
        <v>100</v>
      </c>
      <c r="C6" s="36">
        <v>100</v>
      </c>
      <c r="D6" s="36">
        <v>100</v>
      </c>
      <c r="E6" s="36">
        <v>100</v>
      </c>
      <c r="F6" s="36">
        <v>100</v>
      </c>
      <c r="G6" s="36">
        <v>100</v>
      </c>
    </row>
    <row r="7" spans="1:14" ht="17.25">
      <c r="A7" s="32">
        <v>1980</v>
      </c>
      <c r="B7" s="37">
        <v>34.942664501205769</v>
      </c>
      <c r="C7" s="37">
        <v>34.502701884244686</v>
      </c>
      <c r="D7" s="37">
        <v>35.582594382629907</v>
      </c>
      <c r="E7" s="37">
        <v>36.412343784542955</v>
      </c>
      <c r="F7" s="37">
        <v>34.674846704921904</v>
      </c>
      <c r="G7" s="37">
        <v>35.03363795607445</v>
      </c>
    </row>
    <row r="8" spans="1:14" ht="17.25">
      <c r="A8" s="38">
        <v>1981</v>
      </c>
      <c r="B8" s="39">
        <v>39.372016339386775</v>
      </c>
      <c r="C8" s="39">
        <v>39.136158252392633</v>
      </c>
      <c r="D8" s="39">
        <v>39.61690213576253</v>
      </c>
      <c r="E8" s="39">
        <v>40.72005409833934</v>
      </c>
      <c r="F8" s="39">
        <v>39.11000151601656</v>
      </c>
      <c r="G8" s="39">
        <v>38.755456307066197</v>
      </c>
      <c r="H8">
        <f>+A8</f>
        <v>1981</v>
      </c>
      <c r="I8" s="41">
        <f>+B8/B7*100-100</f>
        <v>12.676056338028147</v>
      </c>
      <c r="J8" s="41">
        <f t="shared" ref="J8:J38" si="0">+C8/C7*100-100</f>
        <v>13.429256594724166</v>
      </c>
      <c r="K8" s="41">
        <f t="shared" ref="K8:K38" si="1">+D8/D7*100-100</f>
        <v>11.337868480725575</v>
      </c>
      <c r="L8" s="41">
        <f t="shared" ref="L8:L38" si="2">+E8/E7*100-100</f>
        <v>11.830357142857167</v>
      </c>
      <c r="M8" s="41">
        <f t="shared" ref="M8:M38" si="3">+F8/F7*100-100</f>
        <v>12.790697674418581</v>
      </c>
      <c r="N8" s="41">
        <f t="shared" ref="N8:N38" si="4">+G8/G7*100-100</f>
        <v>10.623556581986151</v>
      </c>
    </row>
    <row r="9" spans="1:14" ht="17.25">
      <c r="A9" s="38">
        <v>1982</v>
      </c>
      <c r="B9" s="39">
        <v>41.422642190396495</v>
      </c>
      <c r="C9" s="39">
        <v>41.204665559601558</v>
      </c>
      <c r="D9" s="39">
        <v>41.472683702203547</v>
      </c>
      <c r="E9" s="39">
        <v>42.914548031782765</v>
      </c>
      <c r="F9" s="39">
        <v>41.206620153988574</v>
      </c>
      <c r="G9" s="39">
        <v>40.778183671735633</v>
      </c>
      <c r="H9">
        <f t="shared" ref="H9:H38" si="5">+A9</f>
        <v>1982</v>
      </c>
      <c r="I9" s="41">
        <f t="shared" ref="I9:I38" si="6">+B9/B8*100-100</f>
        <v>5.2083333333333002</v>
      </c>
      <c r="J9" s="41">
        <f t="shared" si="0"/>
        <v>5.2854122621564841</v>
      </c>
      <c r="K9" s="41">
        <f t="shared" si="1"/>
        <v>4.6843177189409317</v>
      </c>
      <c r="L9" s="41">
        <f t="shared" si="2"/>
        <v>5.3892215568861985</v>
      </c>
      <c r="M9" s="41">
        <f t="shared" si="3"/>
        <v>5.3608247422680222</v>
      </c>
      <c r="N9" s="41">
        <f t="shared" si="4"/>
        <v>5.2192066805845769</v>
      </c>
    </row>
    <row r="10" spans="1:14" ht="17.25">
      <c r="A10" s="38">
        <v>1983</v>
      </c>
      <c r="B10" s="39">
        <v>42.981117837163907</v>
      </c>
      <c r="C10" s="39">
        <v>42.611250528503611</v>
      </c>
      <c r="D10" s="39">
        <v>43.005720648393932</v>
      </c>
      <c r="E10" s="39">
        <v>45.02776441213571</v>
      </c>
      <c r="F10" s="39">
        <v>43.545156327111215</v>
      </c>
      <c r="G10" s="39">
        <v>41.991820090537281</v>
      </c>
      <c r="H10">
        <f t="shared" si="5"/>
        <v>1983</v>
      </c>
      <c r="I10" s="41">
        <f t="shared" si="6"/>
        <v>3.7623762376238119</v>
      </c>
      <c r="J10" s="41">
        <f t="shared" si="0"/>
        <v>3.4136546184738705</v>
      </c>
      <c r="K10" s="41">
        <f t="shared" si="1"/>
        <v>3.6964980544746737</v>
      </c>
      <c r="L10" s="41">
        <f t="shared" si="2"/>
        <v>4.9242424242424363</v>
      </c>
      <c r="M10" s="41">
        <f t="shared" si="3"/>
        <v>5.675146771037177</v>
      </c>
      <c r="N10" s="41">
        <f t="shared" si="4"/>
        <v>2.9761904761904674</v>
      </c>
    </row>
    <row r="11" spans="1:14" ht="17.25">
      <c r="A11" s="38">
        <v>1984</v>
      </c>
      <c r="B11" s="39">
        <v>43.30921797332546</v>
      </c>
      <c r="C11" s="39">
        <v>42.942211697657036</v>
      </c>
      <c r="D11" s="39">
        <v>43.32846526864455</v>
      </c>
      <c r="E11" s="39">
        <v>45.434152177588182</v>
      </c>
      <c r="F11" s="39">
        <v>43.545156327111215</v>
      </c>
      <c r="G11" s="39">
        <v>43.043638320165392</v>
      </c>
      <c r="H11">
        <f t="shared" si="5"/>
        <v>1984</v>
      </c>
      <c r="I11" s="41">
        <f t="shared" si="6"/>
        <v>0.76335877862594259</v>
      </c>
      <c r="J11" s="41">
        <f t="shared" si="0"/>
        <v>0.77669902912620614</v>
      </c>
      <c r="K11" s="41">
        <f t="shared" si="1"/>
        <v>0.7504690431519947</v>
      </c>
      <c r="L11" s="41">
        <f t="shared" si="2"/>
        <v>0.90252707581224456</v>
      </c>
      <c r="M11" s="41">
        <f t="shared" si="3"/>
        <v>0</v>
      </c>
      <c r="N11" s="41">
        <f t="shared" si="4"/>
        <v>2.504816955684035</v>
      </c>
    </row>
    <row r="12" spans="1:14" ht="17.25">
      <c r="A12" s="38">
        <v>1985</v>
      </c>
      <c r="B12" s="39">
        <v>44.375543415850515</v>
      </c>
      <c r="C12" s="39">
        <v>44.348796666559089</v>
      </c>
      <c r="D12" s="39">
        <v>44.1353268192711</v>
      </c>
      <c r="E12" s="39">
        <v>46.003095049221685</v>
      </c>
      <c r="F12" s="39">
        <v>43.948352219028905</v>
      </c>
      <c r="G12" s="39">
        <v>43.61000198227282</v>
      </c>
      <c r="H12">
        <f t="shared" si="5"/>
        <v>1985</v>
      </c>
      <c r="I12" s="41">
        <f t="shared" si="6"/>
        <v>2.4621212121212182</v>
      </c>
      <c r="J12" s="41">
        <f t="shared" si="0"/>
        <v>3.2755298651252218</v>
      </c>
      <c r="K12" s="41">
        <f t="shared" si="1"/>
        <v>1.8621973929237043</v>
      </c>
      <c r="L12" s="41">
        <f t="shared" si="2"/>
        <v>1.252236135957105</v>
      </c>
      <c r="M12" s="41">
        <f t="shared" si="3"/>
        <v>0.92592592592590961</v>
      </c>
      <c r="N12" s="41">
        <f t="shared" si="4"/>
        <v>1.3157894736841769</v>
      </c>
    </row>
    <row r="13" spans="1:14" ht="17.25">
      <c r="A13" s="38">
        <v>1986</v>
      </c>
      <c r="B13" s="39">
        <v>45.19579375625441</v>
      </c>
      <c r="C13" s="39">
        <v>45.093459297154318</v>
      </c>
      <c r="D13" s="39">
        <v>44.942188369897615</v>
      </c>
      <c r="E13" s="39">
        <v>47.140980792488648</v>
      </c>
      <c r="F13" s="39">
        <v>44.593465646097229</v>
      </c>
      <c r="G13" s="39">
        <v>44.580911117314145</v>
      </c>
      <c r="H13">
        <f t="shared" si="5"/>
        <v>1986</v>
      </c>
      <c r="I13" s="41">
        <f t="shared" si="6"/>
        <v>1.848428835489841</v>
      </c>
      <c r="J13" s="41">
        <f t="shared" si="0"/>
        <v>1.6791044776119861</v>
      </c>
      <c r="K13" s="41">
        <f t="shared" si="1"/>
        <v>1.8281535648994236</v>
      </c>
      <c r="L13" s="41">
        <f t="shared" si="2"/>
        <v>2.4734982332155369</v>
      </c>
      <c r="M13" s="41">
        <f t="shared" si="3"/>
        <v>1.4678899082569075</v>
      </c>
      <c r="N13" s="41">
        <f t="shared" si="4"/>
        <v>2.2263450834879279</v>
      </c>
    </row>
    <row r="14" spans="1:14" ht="17.25">
      <c r="A14" s="38">
        <v>1987</v>
      </c>
      <c r="B14" s="39">
        <v>46.344144232819858</v>
      </c>
      <c r="C14" s="39">
        <v>46.251823389191301</v>
      </c>
      <c r="D14" s="39">
        <v>46.233166850900062</v>
      </c>
      <c r="E14" s="39">
        <v>48.197588982665138</v>
      </c>
      <c r="F14" s="39">
        <v>45.480496608316166</v>
      </c>
      <c r="G14" s="39">
        <v>45.47091115776869</v>
      </c>
      <c r="H14">
        <f t="shared" si="5"/>
        <v>1987</v>
      </c>
      <c r="I14" s="41">
        <f t="shared" si="6"/>
        <v>2.5408348457350201</v>
      </c>
      <c r="J14" s="41">
        <f t="shared" si="0"/>
        <v>2.5688073394495348</v>
      </c>
      <c r="K14" s="41">
        <f t="shared" si="1"/>
        <v>2.8725314183123913</v>
      </c>
      <c r="L14" s="41">
        <f t="shared" si="2"/>
        <v>2.2413793103448683</v>
      </c>
      <c r="M14" s="41">
        <f t="shared" si="3"/>
        <v>1.9891500904159187</v>
      </c>
      <c r="N14" s="41">
        <f t="shared" si="4"/>
        <v>1.9963702359346627</v>
      </c>
    </row>
    <row r="15" spans="1:14" ht="17.25">
      <c r="A15" s="38">
        <v>1988</v>
      </c>
      <c r="B15" s="39">
        <v>48.066669947668025</v>
      </c>
      <c r="C15" s="39">
        <v>47.989369527246794</v>
      </c>
      <c r="D15" s="39">
        <v>48.250320727466381</v>
      </c>
      <c r="E15" s="39">
        <v>50.310805363018076</v>
      </c>
      <c r="F15" s="39">
        <v>47.254558532754032</v>
      </c>
      <c r="G15" s="39">
        <v>47.250911238677787</v>
      </c>
      <c r="H15">
        <f t="shared" si="5"/>
        <v>1988</v>
      </c>
      <c r="I15" s="41">
        <f t="shared" si="6"/>
        <v>3.7168141592920421</v>
      </c>
      <c r="J15" s="41">
        <f t="shared" si="0"/>
        <v>3.7567084078712156</v>
      </c>
      <c r="K15" s="41">
        <f t="shared" si="1"/>
        <v>4.3630017452007053</v>
      </c>
      <c r="L15" s="41">
        <f t="shared" si="2"/>
        <v>4.3844856661045384</v>
      </c>
      <c r="M15" s="41">
        <f t="shared" si="3"/>
        <v>3.9007092198581717</v>
      </c>
      <c r="N15" s="41">
        <f t="shared" si="4"/>
        <v>3.914590747330962</v>
      </c>
    </row>
    <row r="16" spans="1:14" ht="17.25">
      <c r="A16" s="38">
        <v>1989</v>
      </c>
      <c r="B16" s="39">
        <v>50.691471036960465</v>
      </c>
      <c r="C16" s="39">
        <v>51.050760341916003</v>
      </c>
      <c r="D16" s="39">
        <v>50.267474604032699</v>
      </c>
      <c r="E16" s="39">
        <v>52.34274419028052</v>
      </c>
      <c r="F16" s="39">
        <v>48.706063743657744</v>
      </c>
      <c r="G16" s="39">
        <v>48.869093130413319</v>
      </c>
      <c r="H16">
        <f t="shared" si="5"/>
        <v>1989</v>
      </c>
      <c r="I16" s="41">
        <f t="shared" si="6"/>
        <v>5.4607508532422884</v>
      </c>
      <c r="J16" s="41">
        <f t="shared" si="0"/>
        <v>6.3793103448276156</v>
      </c>
      <c r="K16" s="41">
        <f t="shared" si="1"/>
        <v>4.1806020066889431</v>
      </c>
      <c r="L16" s="41">
        <f t="shared" si="2"/>
        <v>4.0387722132471708</v>
      </c>
      <c r="M16" s="41">
        <f t="shared" si="3"/>
        <v>3.0716723549488023</v>
      </c>
      <c r="N16" s="41">
        <f t="shared" si="4"/>
        <v>3.4246575342465633</v>
      </c>
    </row>
    <row r="17" spans="1:14" ht="17.25">
      <c r="A17" s="38">
        <v>1990</v>
      </c>
      <c r="B17" s="39">
        <v>53.726397296454877</v>
      </c>
      <c r="C17" s="39">
        <v>54.443112325738582</v>
      </c>
      <c r="D17" s="39">
        <v>52.6880592559123</v>
      </c>
      <c r="E17" s="39">
        <v>54.130850358271431</v>
      </c>
      <c r="F17" s="39">
        <v>50.883321560013307</v>
      </c>
      <c r="G17" s="39">
        <v>51.781820535537307</v>
      </c>
      <c r="H17">
        <f t="shared" si="5"/>
        <v>1990</v>
      </c>
      <c r="I17" s="41">
        <f t="shared" si="6"/>
        <v>5.9870550161812588</v>
      </c>
      <c r="J17" s="41">
        <f t="shared" si="0"/>
        <v>6.6450567260939266</v>
      </c>
      <c r="K17" s="41">
        <f t="shared" si="1"/>
        <v>4.8154093097913631</v>
      </c>
      <c r="L17" s="41">
        <f t="shared" si="2"/>
        <v>3.416149068322909</v>
      </c>
      <c r="M17" s="41">
        <f t="shared" si="3"/>
        <v>4.4701986754966896</v>
      </c>
      <c r="N17" s="41">
        <f t="shared" si="4"/>
        <v>5.9602649006622812</v>
      </c>
    </row>
    <row r="18" spans="1:14" ht="17.25">
      <c r="A18" s="38">
        <v>1991</v>
      </c>
      <c r="B18" s="39">
        <v>56.761323555949275</v>
      </c>
      <c r="C18" s="39">
        <v>57.339022555831086</v>
      </c>
      <c r="D18" s="39">
        <v>56.157563923606382</v>
      </c>
      <c r="E18" s="39">
        <v>57.219397375710379</v>
      </c>
      <c r="F18" s="39">
        <v>53.786331981820709</v>
      </c>
      <c r="G18" s="39">
        <v>55.584547981115819</v>
      </c>
      <c r="H18">
        <f t="shared" si="5"/>
        <v>1991</v>
      </c>
      <c r="I18" s="41">
        <f t="shared" si="6"/>
        <v>5.6488549618320718</v>
      </c>
      <c r="J18" s="41">
        <f t="shared" si="0"/>
        <v>5.3191489361702651</v>
      </c>
      <c r="K18" s="41">
        <f t="shared" si="1"/>
        <v>6.5849923430321837</v>
      </c>
      <c r="L18" s="41">
        <f t="shared" si="2"/>
        <v>5.7057057057057676</v>
      </c>
      <c r="M18" s="41">
        <f t="shared" si="3"/>
        <v>5.7052297939777787</v>
      </c>
      <c r="N18" s="41">
        <f t="shared" si="4"/>
        <v>7.3437499999999858</v>
      </c>
    </row>
    <row r="19" spans="1:14" ht="17.25">
      <c r="A19" s="38">
        <v>1992</v>
      </c>
      <c r="B19" s="39">
        <v>59.058024509080177</v>
      </c>
      <c r="C19" s="39">
        <v>59.407529863040011</v>
      </c>
      <c r="D19" s="39">
        <v>58.416776265360646</v>
      </c>
      <c r="E19" s="39">
        <v>60.633054605511248</v>
      </c>
      <c r="F19" s="39">
        <v>57.415095009079984</v>
      </c>
      <c r="G19" s="39">
        <v>57.607275345785247</v>
      </c>
      <c r="H19">
        <f t="shared" si="5"/>
        <v>1992</v>
      </c>
      <c r="I19" s="41">
        <f t="shared" si="6"/>
        <v>4.0462427745664939</v>
      </c>
      <c r="J19" s="41">
        <f t="shared" si="0"/>
        <v>3.6075036075036309</v>
      </c>
      <c r="K19" s="41">
        <f t="shared" si="1"/>
        <v>4.0229885057470938</v>
      </c>
      <c r="L19" s="41">
        <f t="shared" si="2"/>
        <v>5.9659090909090366</v>
      </c>
      <c r="M19" s="41">
        <f t="shared" si="3"/>
        <v>6.7466266866566826</v>
      </c>
      <c r="N19" s="41">
        <f t="shared" si="4"/>
        <v>3.6390101892285429</v>
      </c>
    </row>
    <row r="20" spans="1:14" ht="17.25">
      <c r="A20" s="38">
        <v>1993</v>
      </c>
      <c r="B20" s="39">
        <v>61.026625326049512</v>
      </c>
      <c r="C20" s="39">
        <v>61.641517754825614</v>
      </c>
      <c r="D20" s="39">
        <v>59.707754746363108</v>
      </c>
      <c r="E20" s="39">
        <v>61.85221790186872</v>
      </c>
      <c r="F20" s="39">
        <v>58.866600219983688</v>
      </c>
      <c r="G20" s="39">
        <v>59.387275426694345</v>
      </c>
      <c r="H20">
        <f t="shared" si="5"/>
        <v>1993</v>
      </c>
      <c r="I20" s="41">
        <f t="shared" si="6"/>
        <v>3.3333333333333144</v>
      </c>
      <c r="J20" s="41">
        <f t="shared" si="0"/>
        <v>3.7604456824512198</v>
      </c>
      <c r="K20" s="41">
        <f t="shared" si="1"/>
        <v>2.2099447513812578</v>
      </c>
      <c r="L20" s="41">
        <f t="shared" si="2"/>
        <v>2.0107238605898203</v>
      </c>
      <c r="M20" s="41">
        <f t="shared" si="3"/>
        <v>2.5280898876404336</v>
      </c>
      <c r="N20" s="41">
        <f t="shared" si="4"/>
        <v>3.0898876404494331</v>
      </c>
    </row>
    <row r="21" spans="1:14" ht="17.25">
      <c r="A21" s="38">
        <v>1994</v>
      </c>
      <c r="B21" s="39">
        <v>64.14357661958428</v>
      </c>
      <c r="C21" s="39">
        <v>65.199350323224962</v>
      </c>
      <c r="D21" s="39">
        <v>61.644222467866769</v>
      </c>
      <c r="E21" s="39">
        <v>64.453099600764659</v>
      </c>
      <c r="F21" s="39">
        <v>61.124497214722737</v>
      </c>
      <c r="G21" s="39">
        <v>62.05727554805798</v>
      </c>
      <c r="H21">
        <f t="shared" si="5"/>
        <v>1994</v>
      </c>
      <c r="I21" s="41">
        <f t="shared" si="6"/>
        <v>5.1075268817204034</v>
      </c>
      <c r="J21" s="41">
        <f t="shared" si="0"/>
        <v>5.7718120805369466</v>
      </c>
      <c r="K21" s="41">
        <f t="shared" si="1"/>
        <v>3.2432432432432279</v>
      </c>
      <c r="L21" s="41">
        <f t="shared" si="2"/>
        <v>4.2049934296977796</v>
      </c>
      <c r="M21" s="41">
        <f t="shared" si="3"/>
        <v>3.8356164383560838</v>
      </c>
      <c r="N21" s="41">
        <f t="shared" si="4"/>
        <v>4.4959128065394935</v>
      </c>
    </row>
    <row r="22" spans="1:14" ht="17.25">
      <c r="A22" s="38">
        <v>1995</v>
      </c>
      <c r="B22" s="39">
        <v>67.91672818544221</v>
      </c>
      <c r="C22" s="39">
        <v>68.922663476200981</v>
      </c>
      <c r="D22" s="39">
        <v>65.597844065936755</v>
      </c>
      <c r="E22" s="39">
        <v>67.948034383656037</v>
      </c>
      <c r="F22" s="39">
        <v>64.995177777132668</v>
      </c>
      <c r="G22" s="39">
        <v>66.021821182810029</v>
      </c>
      <c r="H22">
        <f t="shared" si="5"/>
        <v>1995</v>
      </c>
      <c r="I22" s="41">
        <f t="shared" si="6"/>
        <v>5.8823529411765207</v>
      </c>
      <c r="J22" s="41">
        <f t="shared" si="0"/>
        <v>5.7106598984771182</v>
      </c>
      <c r="K22" s="41">
        <f t="shared" si="1"/>
        <v>6.4136125654450211</v>
      </c>
      <c r="L22" s="41">
        <f t="shared" si="2"/>
        <v>5.4224464060529414</v>
      </c>
      <c r="M22" s="41">
        <f t="shared" si="3"/>
        <v>6.3324538258575842</v>
      </c>
      <c r="N22" s="41">
        <f t="shared" si="4"/>
        <v>6.3885267275097419</v>
      </c>
    </row>
    <row r="23" spans="1:14" ht="17.25">
      <c r="A23" s="38">
        <v>1996</v>
      </c>
      <c r="B23" s="39">
        <v>71.853929819380852</v>
      </c>
      <c r="C23" s="39">
        <v>72.976937798330482</v>
      </c>
      <c r="D23" s="39">
        <v>69.309407198818789</v>
      </c>
      <c r="E23" s="39">
        <v>71.280414060366454</v>
      </c>
      <c r="F23" s="39">
        <v>69.027136696309583</v>
      </c>
      <c r="G23" s="39">
        <v>70.067275912148901</v>
      </c>
      <c r="H23">
        <f t="shared" si="5"/>
        <v>1996</v>
      </c>
      <c r="I23" s="41">
        <f t="shared" si="6"/>
        <v>5.7971014492753028</v>
      </c>
      <c r="J23" s="41">
        <f t="shared" si="0"/>
        <v>5.8823529411765207</v>
      </c>
      <c r="K23" s="41">
        <f t="shared" si="1"/>
        <v>5.6580565805658125</v>
      </c>
      <c r="L23" s="41">
        <f t="shared" si="2"/>
        <v>4.9043062200957195</v>
      </c>
      <c r="M23" s="41">
        <f t="shared" si="3"/>
        <v>6.2034739454093426</v>
      </c>
      <c r="N23" s="41">
        <f t="shared" si="4"/>
        <v>6.1274509803921831</v>
      </c>
    </row>
    <row r="24" spans="1:14" ht="17.25">
      <c r="A24" s="38">
        <v>1997</v>
      </c>
      <c r="B24" s="39">
        <v>75.873156487359921</v>
      </c>
      <c r="C24" s="39">
        <v>76.782991243594864</v>
      </c>
      <c r="D24" s="39">
        <v>73.666459572202029</v>
      </c>
      <c r="E24" s="39">
        <v>75.263014161800811</v>
      </c>
      <c r="F24" s="39">
        <v>74.429961648006753</v>
      </c>
      <c r="G24" s="39">
        <v>74.517276114421634</v>
      </c>
      <c r="H24">
        <f t="shared" si="5"/>
        <v>1997</v>
      </c>
      <c r="I24" s="41">
        <f t="shared" si="6"/>
        <v>5.5936073059360751</v>
      </c>
      <c r="J24" s="41">
        <f t="shared" si="0"/>
        <v>5.2154195011337521</v>
      </c>
      <c r="K24" s="41">
        <f t="shared" si="1"/>
        <v>6.2863795110593514</v>
      </c>
      <c r="L24" s="41">
        <f t="shared" si="2"/>
        <v>5.5872291904218514</v>
      </c>
      <c r="M24" s="41">
        <f t="shared" si="3"/>
        <v>7.8271028037383701</v>
      </c>
      <c r="N24" s="41">
        <f t="shared" si="4"/>
        <v>6.3510392609699835</v>
      </c>
    </row>
    <row r="25" spans="1:14" ht="17.25">
      <c r="A25" s="38">
        <v>1998</v>
      </c>
      <c r="B25" s="39">
        <v>82.02503404038913</v>
      </c>
      <c r="C25" s="39">
        <v>82.740292288356542</v>
      </c>
      <c r="D25" s="39">
        <v>80.686155062652816</v>
      </c>
      <c r="E25" s="39">
        <v>81.277553090497705</v>
      </c>
      <c r="F25" s="39">
        <v>80.639178383539289</v>
      </c>
      <c r="G25" s="39">
        <v>80.909094586777059</v>
      </c>
      <c r="H25">
        <f t="shared" si="5"/>
        <v>1998</v>
      </c>
      <c r="I25" s="41">
        <f t="shared" si="6"/>
        <v>8.1081081081081408</v>
      </c>
      <c r="J25" s="41">
        <f t="shared" si="0"/>
        <v>7.7586206896551886</v>
      </c>
      <c r="K25" s="41">
        <f t="shared" si="1"/>
        <v>9.5290251916757711</v>
      </c>
      <c r="L25" s="41">
        <f t="shared" si="2"/>
        <v>7.9913606911447914</v>
      </c>
      <c r="M25" s="41">
        <f t="shared" si="3"/>
        <v>8.3423618634886481</v>
      </c>
      <c r="N25" s="41">
        <f t="shared" si="4"/>
        <v>8.5776330076004825</v>
      </c>
    </row>
    <row r="26" spans="1:14" ht="17.25">
      <c r="A26" s="38">
        <v>1999</v>
      </c>
      <c r="B26" s="39">
        <v>82.271109142510269</v>
      </c>
      <c r="C26" s="39">
        <v>83.071253457509968</v>
      </c>
      <c r="D26" s="39">
        <v>80.847527372778131</v>
      </c>
      <c r="E26" s="39">
        <v>81.8464959621312</v>
      </c>
      <c r="F26" s="39">
        <v>80.719817561922824</v>
      </c>
      <c r="G26" s="39">
        <v>80.747276397603457</v>
      </c>
      <c r="H26">
        <f t="shared" si="5"/>
        <v>1999</v>
      </c>
      <c r="I26" s="41">
        <f t="shared" si="6"/>
        <v>0.29999999999996874</v>
      </c>
      <c r="J26" s="41">
        <f t="shared" si="0"/>
        <v>0.40000000000000568</v>
      </c>
      <c r="K26" s="41">
        <f t="shared" si="1"/>
        <v>0.20000000000001705</v>
      </c>
      <c r="L26" s="41">
        <f t="shared" si="2"/>
        <v>0.70000000000001705</v>
      </c>
      <c r="M26" s="41">
        <f t="shared" si="3"/>
        <v>9.9999999999994316E-2</v>
      </c>
      <c r="N26" s="41">
        <f t="shared" si="4"/>
        <v>-0.20000000000005969</v>
      </c>
    </row>
    <row r="27" spans="1:14" ht="17.25">
      <c r="A27" s="38">
        <v>2000</v>
      </c>
      <c r="B27" s="39">
        <v>83.583509687156521</v>
      </c>
      <c r="C27" s="39">
        <v>84.312357841835308</v>
      </c>
      <c r="D27" s="39">
        <v>81.896447388592591</v>
      </c>
      <c r="E27" s="39">
        <v>83.390769470850628</v>
      </c>
      <c r="F27" s="39">
        <v>81.768126880908852</v>
      </c>
      <c r="G27" s="39">
        <v>82.122731005578714</v>
      </c>
      <c r="H27">
        <f t="shared" si="5"/>
        <v>2000</v>
      </c>
      <c r="I27" s="41">
        <f t="shared" si="6"/>
        <v>1.5952143569292474</v>
      </c>
      <c r="J27" s="41">
        <f t="shared" si="0"/>
        <v>1.4940239043824732</v>
      </c>
      <c r="K27" s="41">
        <f t="shared" si="1"/>
        <v>1.2974051896207186</v>
      </c>
      <c r="L27" s="41">
        <f t="shared" si="2"/>
        <v>1.8867924528301501</v>
      </c>
      <c r="M27" s="41">
        <f t="shared" si="3"/>
        <v>1.2987012987013031</v>
      </c>
      <c r="N27" s="41">
        <f t="shared" si="4"/>
        <v>1.7034068136273106</v>
      </c>
    </row>
    <row r="28" spans="1:14" ht="17.25">
      <c r="A28" s="38">
        <v>2001</v>
      </c>
      <c r="B28" s="39">
        <v>84.895910231802745</v>
      </c>
      <c r="C28" s="39">
        <v>85.718942810737374</v>
      </c>
      <c r="D28" s="39">
        <v>83.429484334783041</v>
      </c>
      <c r="E28" s="39">
        <v>84.935042979570056</v>
      </c>
      <c r="F28" s="39">
        <v>82.735797021511317</v>
      </c>
      <c r="G28" s="39">
        <v>83.90273108648779</v>
      </c>
      <c r="H28">
        <f t="shared" si="5"/>
        <v>2001</v>
      </c>
      <c r="I28" s="41">
        <f t="shared" si="6"/>
        <v>1.5701668302257019</v>
      </c>
      <c r="J28" s="41">
        <f t="shared" si="0"/>
        <v>1.6683022571148314</v>
      </c>
      <c r="K28" s="41">
        <f t="shared" si="1"/>
        <v>1.871921182266064</v>
      </c>
      <c r="L28" s="41">
        <f t="shared" si="2"/>
        <v>1.8518518518518192</v>
      </c>
      <c r="M28" s="41">
        <f t="shared" si="3"/>
        <v>1.1834319526627013</v>
      </c>
      <c r="N28" s="41">
        <f t="shared" si="4"/>
        <v>2.167487684729025</v>
      </c>
    </row>
    <row r="29" spans="1:14" ht="17.25">
      <c r="A29" s="38">
        <v>2002</v>
      </c>
      <c r="B29" s="39">
        <v>85.470085470085451</v>
      </c>
      <c r="C29" s="39">
        <v>86.132644272179149</v>
      </c>
      <c r="D29" s="39">
        <v>84.317032040472185</v>
      </c>
      <c r="E29" s="39">
        <v>85.178875638841561</v>
      </c>
      <c r="F29" s="39">
        <v>83.542188805346697</v>
      </c>
      <c r="G29" s="39">
        <v>84.388185654008424</v>
      </c>
      <c r="H29">
        <f t="shared" si="5"/>
        <v>2002</v>
      </c>
      <c r="I29" s="41">
        <f t="shared" si="6"/>
        <v>0.67632850241542997</v>
      </c>
      <c r="J29" s="41">
        <f t="shared" si="0"/>
        <v>0.48262548262547966</v>
      </c>
      <c r="K29" s="41">
        <f t="shared" si="1"/>
        <v>1.063829787233999</v>
      </c>
      <c r="L29" s="41">
        <f t="shared" si="2"/>
        <v>0.28708133971294103</v>
      </c>
      <c r="M29" s="41">
        <f t="shared" si="3"/>
        <v>0.97465886939569657</v>
      </c>
      <c r="N29" s="41">
        <f t="shared" si="4"/>
        <v>0.57859209257469502</v>
      </c>
    </row>
    <row r="30" spans="1:14" ht="17.25">
      <c r="A30" s="38">
        <v>2003</v>
      </c>
      <c r="B30" s="39">
        <v>87.02856111685287</v>
      </c>
      <c r="C30" s="39">
        <v>87.539229241081244</v>
      </c>
      <c r="D30" s="39">
        <v>86.495558227163841</v>
      </c>
      <c r="E30" s="39">
        <v>86.80442670065149</v>
      </c>
      <c r="F30" s="39">
        <v>85.396889908168092</v>
      </c>
      <c r="G30" s="39">
        <v>86.168185734917557</v>
      </c>
      <c r="H30">
        <f t="shared" si="5"/>
        <v>2003</v>
      </c>
      <c r="I30" s="41">
        <f t="shared" si="6"/>
        <v>1.8234165067178907</v>
      </c>
      <c r="J30" s="41">
        <f t="shared" si="0"/>
        <v>1.6330451488953344</v>
      </c>
      <c r="K30" s="41">
        <f t="shared" si="1"/>
        <v>2.583732057416313</v>
      </c>
      <c r="L30" s="41">
        <f t="shared" si="2"/>
        <v>1.9083969465648636</v>
      </c>
      <c r="M30" s="41">
        <f t="shared" si="3"/>
        <v>2.2200772200772008</v>
      </c>
      <c r="N30" s="41">
        <f t="shared" si="4"/>
        <v>2.1093000958773303</v>
      </c>
    </row>
    <row r="31" spans="1:14" ht="17.25">
      <c r="A31" s="38">
        <v>2004</v>
      </c>
      <c r="B31" s="39">
        <v>89.401709401709397</v>
      </c>
      <c r="C31" s="39">
        <v>89.75021533161069</v>
      </c>
      <c r="D31" s="39">
        <v>89.544688026981461</v>
      </c>
      <c r="E31" s="39">
        <v>89.182282793867145</v>
      </c>
      <c r="F31" s="39">
        <v>88.220551378446117</v>
      </c>
      <c r="G31" s="39">
        <v>88.860759493670869</v>
      </c>
      <c r="H31">
        <f t="shared" si="5"/>
        <v>2004</v>
      </c>
      <c r="I31" s="41">
        <f t="shared" si="6"/>
        <v>2.7268614514608771</v>
      </c>
      <c r="J31" s="41">
        <f t="shared" si="0"/>
        <v>2.5257088846880578</v>
      </c>
      <c r="K31" s="41">
        <f t="shared" si="1"/>
        <v>3.5251865671641411</v>
      </c>
      <c r="L31" s="41">
        <f t="shared" si="2"/>
        <v>2.7393258426967009</v>
      </c>
      <c r="M31" s="41">
        <f t="shared" si="3"/>
        <v>3.3065155807365585</v>
      </c>
      <c r="N31" s="41">
        <f t="shared" si="4"/>
        <v>3.1247887323943218</v>
      </c>
    </row>
    <row r="32" spans="1:14" ht="17.25">
      <c r="A32" s="38">
        <v>2005</v>
      </c>
      <c r="B32" s="39">
        <v>93.418803418803421</v>
      </c>
      <c r="C32" s="39">
        <v>93.712316968130907</v>
      </c>
      <c r="D32" s="39">
        <v>93.844856661045554</v>
      </c>
      <c r="E32" s="39">
        <v>93.35604770017035</v>
      </c>
      <c r="F32" s="39">
        <v>92.23057644110277</v>
      </c>
      <c r="G32" s="39">
        <v>93.248945147679322</v>
      </c>
      <c r="H32">
        <f t="shared" si="5"/>
        <v>2005</v>
      </c>
      <c r="I32" s="41">
        <f t="shared" si="6"/>
        <v>4.4933078393881516</v>
      </c>
      <c r="J32" s="41">
        <f t="shared" si="0"/>
        <v>4.4145873320537135</v>
      </c>
      <c r="K32" s="41">
        <f t="shared" si="1"/>
        <v>4.8022598870056612</v>
      </c>
      <c r="L32" s="41">
        <f t="shared" si="2"/>
        <v>4.680038204393469</v>
      </c>
      <c r="M32" s="41">
        <f t="shared" si="3"/>
        <v>4.545454545454561</v>
      </c>
      <c r="N32" s="41">
        <f t="shared" si="4"/>
        <v>4.9382716049382935</v>
      </c>
    </row>
    <row r="33" spans="1:14" ht="17.25">
      <c r="A33" s="38">
        <v>2006</v>
      </c>
      <c r="B33" s="39">
        <v>97.777777777777771</v>
      </c>
      <c r="C33" s="39">
        <v>97.932816537467701</v>
      </c>
      <c r="D33" s="39">
        <v>98.060708263069145</v>
      </c>
      <c r="E33" s="39">
        <v>97.700170357751276</v>
      </c>
      <c r="F33" s="39">
        <v>97.076023391812853</v>
      </c>
      <c r="G33" s="39">
        <v>97.805907172995759</v>
      </c>
      <c r="H33">
        <f t="shared" si="5"/>
        <v>2006</v>
      </c>
      <c r="I33" s="41">
        <f t="shared" si="6"/>
        <v>4.6660567246111526</v>
      </c>
      <c r="J33" s="41">
        <f t="shared" si="0"/>
        <v>4.5036764705882462</v>
      </c>
      <c r="K33" s="41">
        <f t="shared" si="1"/>
        <v>4.4923629829290093</v>
      </c>
      <c r="L33" s="41">
        <f t="shared" si="2"/>
        <v>4.6532846715328589</v>
      </c>
      <c r="M33" s="41">
        <f t="shared" si="3"/>
        <v>5.2536231884057685</v>
      </c>
      <c r="N33" s="41">
        <f t="shared" si="4"/>
        <v>4.8868778280542813</v>
      </c>
    </row>
    <row r="34" spans="1:14" ht="17.25">
      <c r="A34" s="38">
        <v>2007</v>
      </c>
      <c r="B34" s="39">
        <v>100</v>
      </c>
      <c r="C34" s="39">
        <v>100</v>
      </c>
      <c r="D34" s="39">
        <v>100</v>
      </c>
      <c r="E34" s="39">
        <v>100</v>
      </c>
      <c r="F34" s="39">
        <v>100</v>
      </c>
      <c r="G34" s="39">
        <v>100</v>
      </c>
      <c r="H34">
        <f t="shared" si="5"/>
        <v>2007</v>
      </c>
      <c r="I34" s="41">
        <f t="shared" si="6"/>
        <v>2.2727272727272663</v>
      </c>
      <c r="J34" s="41">
        <f t="shared" si="0"/>
        <v>2.1108179419525186</v>
      </c>
      <c r="K34" s="41">
        <f t="shared" si="1"/>
        <v>1.9776440240756585</v>
      </c>
      <c r="L34" s="41">
        <f t="shared" si="2"/>
        <v>2.3539668700959027</v>
      </c>
      <c r="M34" s="41">
        <f t="shared" si="3"/>
        <v>3.012048192771104</v>
      </c>
      <c r="N34" s="41">
        <f t="shared" si="4"/>
        <v>2.2433132010353916</v>
      </c>
    </row>
    <row r="35" spans="1:14" ht="17.25">
      <c r="A35" s="38">
        <v>2008</v>
      </c>
      <c r="B35" s="39">
        <v>105.43333333333331</v>
      </c>
      <c r="C35" s="39">
        <v>104.54999999999998</v>
      </c>
      <c r="D35" s="39">
        <v>106.22499999999999</v>
      </c>
      <c r="E35" s="39">
        <v>106.59999999999998</v>
      </c>
      <c r="F35" s="39">
        <v>106.4</v>
      </c>
      <c r="G35" s="39">
        <v>106.35833333333329</v>
      </c>
      <c r="H35">
        <f t="shared" si="5"/>
        <v>2008</v>
      </c>
      <c r="I35" s="41">
        <f t="shared" si="6"/>
        <v>5.4333333333333087</v>
      </c>
      <c r="J35" s="41">
        <f t="shared" si="0"/>
        <v>4.5499999999999829</v>
      </c>
      <c r="K35" s="41">
        <f t="shared" si="1"/>
        <v>6.2249999999999943</v>
      </c>
      <c r="L35" s="41">
        <f t="shared" si="2"/>
        <v>6.5999999999999801</v>
      </c>
      <c r="M35" s="41">
        <f t="shared" si="3"/>
        <v>6.4000000000000057</v>
      </c>
      <c r="N35" s="41">
        <f t="shared" si="4"/>
        <v>6.3583333333332916</v>
      </c>
    </row>
    <row r="36" spans="1:14" ht="17.25">
      <c r="A36" s="38">
        <v>2009</v>
      </c>
      <c r="B36" s="39">
        <v>104.54166666666667</v>
      </c>
      <c r="C36" s="39">
        <v>103.36666666666663</v>
      </c>
      <c r="D36" s="39">
        <v>105.59166666666668</v>
      </c>
      <c r="E36" s="39">
        <v>105.41666666666669</v>
      </c>
      <c r="F36" s="39">
        <v>105.76666666666665</v>
      </c>
      <c r="G36" s="39">
        <v>106.4583333333333</v>
      </c>
      <c r="H36">
        <f t="shared" si="5"/>
        <v>2009</v>
      </c>
      <c r="I36" s="41">
        <f t="shared" si="6"/>
        <v>-0.84571609231738876</v>
      </c>
      <c r="J36" s="41">
        <f t="shared" si="0"/>
        <v>-1.1318348477602598</v>
      </c>
      <c r="K36" s="41">
        <f t="shared" si="1"/>
        <v>-0.59621871812973382</v>
      </c>
      <c r="L36" s="41">
        <f t="shared" si="2"/>
        <v>-1.110068792995591</v>
      </c>
      <c r="M36" s="41">
        <f t="shared" si="3"/>
        <v>-0.59523809523811622</v>
      </c>
      <c r="N36" s="41">
        <f t="shared" si="4"/>
        <v>9.402178171275466E-2</v>
      </c>
    </row>
    <row r="37" spans="1:14" ht="17.25">
      <c r="A37" s="38">
        <v>2010</v>
      </c>
      <c r="B37" s="39">
        <v>107.96250000000001</v>
      </c>
      <c r="C37" s="39">
        <v>106.23916666666669</v>
      </c>
      <c r="D37" s="39">
        <v>109.09666666666671</v>
      </c>
      <c r="E37" s="39">
        <v>109.36083333333333</v>
      </c>
      <c r="F37" s="39">
        <v>110.52</v>
      </c>
      <c r="G37" s="39">
        <v>110.32416666666664</v>
      </c>
      <c r="H37">
        <f t="shared" si="5"/>
        <v>2010</v>
      </c>
      <c r="I37" s="41">
        <f t="shared" si="6"/>
        <v>3.2722200079712991</v>
      </c>
      <c r="J37" s="41">
        <f t="shared" si="0"/>
        <v>2.7789422766850009</v>
      </c>
      <c r="K37" s="41">
        <f t="shared" si="1"/>
        <v>3.3193907347486515</v>
      </c>
      <c r="L37" s="41">
        <f t="shared" si="2"/>
        <v>3.7415019762845532</v>
      </c>
      <c r="M37" s="41">
        <f t="shared" si="3"/>
        <v>4.4941695556256036</v>
      </c>
      <c r="N37" s="41">
        <f t="shared" si="4"/>
        <v>3.6313111545988193</v>
      </c>
    </row>
    <row r="38" spans="1:14" ht="17.25">
      <c r="A38" s="38">
        <v>2011</v>
      </c>
      <c r="B38" s="39">
        <v>112.07249999999999</v>
      </c>
      <c r="C38" s="39">
        <v>110.13916666666665</v>
      </c>
      <c r="D38" s="39">
        <v>112.92499999999998</v>
      </c>
      <c r="E38" s="39">
        <v>114.33083333333333</v>
      </c>
      <c r="F38" s="39">
        <v>114.76916666666665</v>
      </c>
      <c r="G38" s="39">
        <v>114.96583333333335</v>
      </c>
      <c r="H38">
        <f t="shared" si="5"/>
        <v>2011</v>
      </c>
      <c r="I38" s="41">
        <f t="shared" si="6"/>
        <v>3.8068773879819275</v>
      </c>
      <c r="J38" s="41">
        <f t="shared" si="0"/>
        <v>3.6709625295127779</v>
      </c>
      <c r="K38" s="41">
        <f t="shared" si="1"/>
        <v>3.5091203519813661</v>
      </c>
      <c r="L38" s="41">
        <f t="shared" si="2"/>
        <v>4.5445886324323936</v>
      </c>
      <c r="M38" s="41">
        <f t="shared" si="3"/>
        <v>3.8447038243455012</v>
      </c>
      <c r="N38" s="41">
        <f t="shared" si="4"/>
        <v>4.2072981894266377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7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C2" sqref="C2:E53"/>
    </sheetView>
  </sheetViews>
  <sheetFormatPr defaultRowHeight="12.75"/>
  <cols>
    <col min="1" max="8" width="9.140625" style="21"/>
    <col min="9" max="9" width="8.5703125" style="21" customWidth="1"/>
    <col min="10" max="16384" width="9.140625" style="21"/>
  </cols>
  <sheetData>
    <row r="1" spans="1:24">
      <c r="B1" s="21" t="s">
        <v>57</v>
      </c>
      <c r="C1" s="21" t="s">
        <v>743</v>
      </c>
      <c r="D1" s="21" t="s">
        <v>744</v>
      </c>
      <c r="E1" s="21" t="s">
        <v>745</v>
      </c>
      <c r="F1" s="21" t="s">
        <v>746</v>
      </c>
      <c r="G1" s="21" t="s">
        <v>747</v>
      </c>
      <c r="H1" s="21" t="s">
        <v>748</v>
      </c>
      <c r="J1" s="21" t="s">
        <v>58</v>
      </c>
      <c r="L1" s="21" t="s">
        <v>195</v>
      </c>
      <c r="N1" s="21" t="s">
        <v>742</v>
      </c>
    </row>
    <row r="2" spans="1:24">
      <c r="A2" s="21">
        <v>1980</v>
      </c>
      <c r="B2" s="45">
        <v>41.207900000000002</v>
      </c>
      <c r="C2" s="46">
        <v>34.942664501205769</v>
      </c>
      <c r="D2" s="46">
        <v>34.942664501205769</v>
      </c>
      <c r="E2" s="46">
        <v>34.942664501205769</v>
      </c>
      <c r="F2" s="105"/>
      <c r="G2" s="105"/>
      <c r="H2" s="105"/>
      <c r="I2" s="105"/>
      <c r="J2" s="45">
        <f>+'GDP &amp; Gov'!T13</f>
        <v>0.72502798957682391</v>
      </c>
      <c r="L2" s="102">
        <v>37.375</v>
      </c>
      <c r="N2" s="103">
        <v>17.3636510278278</v>
      </c>
    </row>
    <row r="3" spans="1:24">
      <c r="A3" s="21">
        <v>1981</v>
      </c>
      <c r="B3" s="45">
        <v>45.131599999999999</v>
      </c>
      <c r="C3" s="47">
        <v>39.372016339386775</v>
      </c>
      <c r="D3" s="47">
        <v>39.372016339386775</v>
      </c>
      <c r="E3" s="47">
        <v>39.372016339386775</v>
      </c>
      <c r="F3" s="106">
        <f t="shared" ref="F3:F33" si="0">+C3/C2*100-100</f>
        <v>12.676056338028147</v>
      </c>
      <c r="G3" s="106">
        <f t="shared" ref="G3:G33" si="1">+D3/D2*100-100</f>
        <v>12.676056338028147</v>
      </c>
      <c r="H3" s="106">
        <f t="shared" ref="H3:H33" si="2">+E3/E2*100-100</f>
        <v>12.676056338028147</v>
      </c>
      <c r="I3" s="106"/>
      <c r="J3" s="45">
        <f>+'GDP &amp; Gov'!T14</f>
        <v>0.7857303767879914</v>
      </c>
      <c r="L3" s="102">
        <v>36.667000000000002</v>
      </c>
      <c r="N3" s="103">
        <v>18.6556607664117</v>
      </c>
    </row>
    <row r="4" spans="1:24">
      <c r="A4" s="21">
        <v>1982</v>
      </c>
      <c r="B4" s="45">
        <v>45.539900000000003</v>
      </c>
      <c r="C4" s="47">
        <v>41.422642190396495</v>
      </c>
      <c r="D4" s="47">
        <v>41.422642190396495</v>
      </c>
      <c r="E4" s="47">
        <v>41.422642190396495</v>
      </c>
      <c r="F4" s="106">
        <f t="shared" si="0"/>
        <v>5.2083333333333002</v>
      </c>
      <c r="G4" s="106">
        <f t="shared" si="1"/>
        <v>5.2083333333333002</v>
      </c>
      <c r="H4" s="106">
        <f t="shared" si="2"/>
        <v>5.2083333333333002</v>
      </c>
      <c r="I4" s="106"/>
      <c r="J4" s="45">
        <f>+'GDP &amp; Gov'!T15</f>
        <v>0.82547148065573261</v>
      </c>
      <c r="L4" s="102">
        <v>33.636000000000003</v>
      </c>
      <c r="N4" s="103">
        <v>20.8262026720652</v>
      </c>
    </row>
    <row r="5" spans="1:24">
      <c r="A5" s="21">
        <v>1983</v>
      </c>
      <c r="B5" s="45">
        <v>46.469799999999999</v>
      </c>
      <c r="C5" s="47">
        <v>42.981117837163907</v>
      </c>
      <c r="D5" s="47">
        <v>42.981117837163907</v>
      </c>
      <c r="E5" s="47">
        <v>42.981117837163907</v>
      </c>
      <c r="F5" s="106">
        <f t="shared" si="0"/>
        <v>3.7623762376238119</v>
      </c>
      <c r="G5" s="106">
        <f t="shared" si="1"/>
        <v>3.7623762376238119</v>
      </c>
      <c r="H5" s="106">
        <f t="shared" si="2"/>
        <v>3.7623762376238119</v>
      </c>
      <c r="I5" s="106"/>
      <c r="J5" s="45">
        <f>+'GDP &amp; Gov'!T16</f>
        <v>0.85559422239398308</v>
      </c>
      <c r="L5" s="102">
        <v>30.395</v>
      </c>
      <c r="N5" s="103">
        <v>26.898745317041602</v>
      </c>
    </row>
    <row r="6" spans="1:24">
      <c r="A6" s="21">
        <v>1984</v>
      </c>
      <c r="B6" s="45">
        <v>45.033499999999997</v>
      </c>
      <c r="C6" s="47">
        <v>43.30921797332546</v>
      </c>
      <c r="D6" s="47">
        <v>43.30921797332546</v>
      </c>
      <c r="E6" s="47">
        <v>43.30921797332546</v>
      </c>
      <c r="F6" s="106">
        <f t="shared" si="0"/>
        <v>0.76335877862594259</v>
      </c>
      <c r="G6" s="106">
        <f t="shared" si="1"/>
        <v>0.76335877862594259</v>
      </c>
      <c r="H6" s="106">
        <f t="shared" si="2"/>
        <v>0.76335877862594259</v>
      </c>
      <c r="I6" s="106"/>
      <c r="J6" s="45">
        <f>+'GDP &amp; Gov'!T17</f>
        <v>0.86798207585871867</v>
      </c>
      <c r="L6" s="102">
        <v>29.276</v>
      </c>
      <c r="N6" s="103">
        <v>32.53399223060395</v>
      </c>
    </row>
    <row r="7" spans="1:24">
      <c r="A7" s="21">
        <v>1985</v>
      </c>
      <c r="B7" s="45">
        <v>45.022199999999998</v>
      </c>
      <c r="C7" s="47">
        <v>44.375543415850515</v>
      </c>
      <c r="D7" s="47">
        <v>44.375543415850515</v>
      </c>
      <c r="E7" s="47">
        <v>44.375543415850515</v>
      </c>
      <c r="F7" s="106">
        <f t="shared" si="0"/>
        <v>2.4621212121212182</v>
      </c>
      <c r="G7" s="106">
        <f t="shared" si="1"/>
        <v>2.4621212121212182</v>
      </c>
      <c r="H7" s="106">
        <f t="shared" si="2"/>
        <v>2.4621212121212182</v>
      </c>
      <c r="I7" s="106"/>
      <c r="J7" s="45">
        <f>+'GDP &amp; Gov'!T18</f>
        <v>0.88687644542940014</v>
      </c>
      <c r="L7" s="102">
        <v>27.972999999999999</v>
      </c>
      <c r="N7" s="103">
        <v>31.134342946870898</v>
      </c>
    </row>
    <row r="8" spans="1:24">
      <c r="A8" s="21">
        <v>1986</v>
      </c>
      <c r="B8" s="45">
        <v>44.8309</v>
      </c>
      <c r="C8" s="47">
        <v>45.19579375625441</v>
      </c>
      <c r="D8" s="47">
        <v>45.19579375625441</v>
      </c>
      <c r="E8" s="47">
        <v>45.19579375625441</v>
      </c>
      <c r="F8" s="106">
        <f t="shared" si="0"/>
        <v>1.848428835489841</v>
      </c>
      <c r="G8" s="106">
        <f t="shared" si="1"/>
        <v>1.848428835489841</v>
      </c>
      <c r="H8" s="106">
        <f t="shared" si="2"/>
        <v>1.848428835489841</v>
      </c>
      <c r="I8" s="106"/>
      <c r="J8" s="45">
        <f>+'GDP &amp; Gov'!T19</f>
        <v>0.9015413104121377</v>
      </c>
      <c r="L8" s="102">
        <v>15.04</v>
      </c>
      <c r="N8" s="103">
        <v>33.474540357557899</v>
      </c>
    </row>
    <row r="9" spans="1:24">
      <c r="A9" s="21">
        <v>1987</v>
      </c>
      <c r="B9" s="45">
        <v>47.497399999999999</v>
      </c>
      <c r="C9" s="47">
        <v>46.344144232819858</v>
      </c>
      <c r="D9" s="47">
        <v>46.344144232819858</v>
      </c>
      <c r="E9" s="47">
        <v>46.344144232819858</v>
      </c>
      <c r="F9" s="106">
        <f t="shared" si="0"/>
        <v>2.5408348457350201</v>
      </c>
      <c r="G9" s="106">
        <f t="shared" si="1"/>
        <v>2.5408348457350201</v>
      </c>
      <c r="H9" s="106">
        <f t="shared" si="2"/>
        <v>2.5408348457350201</v>
      </c>
      <c r="I9" s="106"/>
      <c r="J9" s="45">
        <f>+'GDP &amp; Gov'!T20</f>
        <v>0.94412305797230922</v>
      </c>
      <c r="L9" s="102">
        <v>19.161999999999999</v>
      </c>
      <c r="N9" s="103">
        <v>34.422690428037299</v>
      </c>
    </row>
    <row r="10" spans="1:24">
      <c r="A10" s="21">
        <v>1988</v>
      </c>
      <c r="B10" s="45">
        <v>51.3902</v>
      </c>
      <c r="C10" s="47">
        <v>48.066669947668025</v>
      </c>
      <c r="D10" s="47">
        <v>48.066669947668025</v>
      </c>
      <c r="E10" s="47">
        <v>48.066669947668025</v>
      </c>
      <c r="F10" s="106">
        <f t="shared" si="0"/>
        <v>3.7168141592920421</v>
      </c>
      <c r="G10" s="106">
        <f t="shared" si="1"/>
        <v>3.7168141592920421</v>
      </c>
      <c r="H10" s="106">
        <f t="shared" si="2"/>
        <v>3.7168141592920421</v>
      </c>
      <c r="I10" s="106"/>
      <c r="J10" s="45">
        <f>+'GDP &amp; Gov'!T21</f>
        <v>1</v>
      </c>
      <c r="L10" s="102">
        <v>15.96</v>
      </c>
      <c r="N10" s="103">
        <v>38.338167850509997</v>
      </c>
    </row>
    <row r="11" spans="1:24">
      <c r="A11" s="21">
        <v>1989</v>
      </c>
      <c r="B11" s="45">
        <v>53.752899999999997</v>
      </c>
      <c r="C11" s="47">
        <v>50.691471036960465</v>
      </c>
      <c r="D11" s="47">
        <v>50.691471036960465</v>
      </c>
      <c r="E11" s="47">
        <v>50.691471036960465</v>
      </c>
      <c r="F11" s="106">
        <f t="shared" si="0"/>
        <v>5.4607508532422884</v>
      </c>
      <c r="G11" s="106">
        <f t="shared" si="1"/>
        <v>5.4607508532422884</v>
      </c>
      <c r="H11" s="106">
        <f t="shared" si="2"/>
        <v>5.4607508532422884</v>
      </c>
      <c r="I11" s="106"/>
      <c r="J11" s="45">
        <f>+'GDP &amp; Gov'!T22</f>
        <v>1.0611673920198954</v>
      </c>
      <c r="L11" s="102">
        <v>19.591000000000001</v>
      </c>
      <c r="N11" s="103">
        <v>43.9423024627757</v>
      </c>
    </row>
    <row r="12" spans="1:24">
      <c r="A12" s="21">
        <v>1990</v>
      </c>
      <c r="B12" s="45">
        <v>55.609299999999998</v>
      </c>
      <c r="C12" s="47">
        <v>53.726397296454877</v>
      </c>
      <c r="D12" s="47">
        <v>53.726397296454877</v>
      </c>
      <c r="E12" s="47">
        <v>53.726397296454877</v>
      </c>
      <c r="F12" s="106">
        <f t="shared" si="0"/>
        <v>5.9870550161812588</v>
      </c>
      <c r="G12" s="106">
        <f t="shared" si="1"/>
        <v>5.9870550161812588</v>
      </c>
      <c r="H12" s="106">
        <f t="shared" si="2"/>
        <v>5.9870550161812588</v>
      </c>
      <c r="I12" s="106"/>
      <c r="J12" s="45">
        <f>+'GDP &amp; Gov'!T23</f>
        <v>1.1224305685493572</v>
      </c>
      <c r="L12" s="102">
        <v>24.492999999999999</v>
      </c>
      <c r="N12" s="103">
        <v>45.553244288738</v>
      </c>
    </row>
    <row r="13" spans="1:24">
      <c r="A13" s="21">
        <v>1991</v>
      </c>
      <c r="B13" s="45">
        <v>59.385800000000003</v>
      </c>
      <c r="C13" s="47">
        <v>56.761323555949275</v>
      </c>
      <c r="D13" s="47">
        <v>56.761323555949275</v>
      </c>
      <c r="E13" s="47">
        <v>56.761323555949275</v>
      </c>
      <c r="F13" s="106">
        <f t="shared" si="0"/>
        <v>5.6488549618320718</v>
      </c>
      <c r="G13" s="106">
        <f t="shared" si="1"/>
        <v>5.6488549618320718</v>
      </c>
      <c r="H13" s="106">
        <f t="shared" si="2"/>
        <v>5.6488549618320718</v>
      </c>
      <c r="I13" s="106"/>
      <c r="J13" s="45">
        <f>+'GDP &amp; Gov'!T24</f>
        <v>1.1869312483486136</v>
      </c>
      <c r="L13" s="102">
        <v>21.481000000000002</v>
      </c>
      <c r="N13" s="103">
        <v>46.269100885731199</v>
      </c>
      <c r="T13" s="21">
        <v>2015</v>
      </c>
      <c r="U13" s="21">
        <v>2020</v>
      </c>
      <c r="V13" s="21">
        <v>2025</v>
      </c>
      <c r="W13" s="21">
        <v>2030</v>
      </c>
      <c r="X13" s="21">
        <v>2035</v>
      </c>
    </row>
    <row r="14" spans="1:24">
      <c r="A14" s="21">
        <v>1992</v>
      </c>
      <c r="B14" s="45">
        <v>59.5246</v>
      </c>
      <c r="C14" s="47">
        <v>59.058024509080177</v>
      </c>
      <c r="D14" s="47">
        <v>59.058024509080177</v>
      </c>
      <c r="E14" s="47">
        <v>59.058024509080177</v>
      </c>
      <c r="F14" s="106">
        <f t="shared" si="0"/>
        <v>4.0462427745664939</v>
      </c>
      <c r="G14" s="106">
        <f t="shared" si="1"/>
        <v>4.0462427745664939</v>
      </c>
      <c r="H14" s="106">
        <f t="shared" si="2"/>
        <v>4.0462427745664939</v>
      </c>
      <c r="I14" s="106"/>
      <c r="J14" s="45">
        <f>+'GDP &amp; Gov'!T25</f>
        <v>1.2402298810289445</v>
      </c>
      <c r="L14" s="102">
        <v>20.561</v>
      </c>
      <c r="N14" s="103">
        <v>49.348731496719601</v>
      </c>
      <c r="R14" s="21" t="s">
        <v>199</v>
      </c>
      <c r="S14" s="21" t="s">
        <v>168</v>
      </c>
      <c r="T14" s="21">
        <v>94.53</v>
      </c>
      <c r="U14" s="21">
        <v>108.05</v>
      </c>
      <c r="V14" s="21">
        <v>117.6</v>
      </c>
      <c r="W14" s="21">
        <v>123.17</v>
      </c>
      <c r="X14" s="21">
        <v>125</v>
      </c>
    </row>
    <row r="15" spans="1:24">
      <c r="A15" s="21">
        <v>1993</v>
      </c>
      <c r="B15" s="45">
        <v>59.273299999999999</v>
      </c>
      <c r="C15" s="47">
        <v>61.026625326049512</v>
      </c>
      <c r="D15" s="47">
        <v>61.026625326049512</v>
      </c>
      <c r="E15" s="47">
        <v>61.026625326049512</v>
      </c>
      <c r="F15" s="106">
        <f t="shared" si="0"/>
        <v>3.3333333333333144</v>
      </c>
      <c r="G15" s="106">
        <f t="shared" si="1"/>
        <v>3.3333333333333144</v>
      </c>
      <c r="H15" s="106">
        <f t="shared" si="2"/>
        <v>3.3333333333333144</v>
      </c>
      <c r="I15" s="106"/>
      <c r="J15" s="45">
        <f>+'GDP &amp; Gov'!T26</f>
        <v>1.2809954882982288</v>
      </c>
      <c r="L15" s="102">
        <v>18.457999999999998</v>
      </c>
      <c r="N15" s="103">
        <v>51.026904714172005</v>
      </c>
      <c r="R15" s="21" t="s">
        <v>197</v>
      </c>
      <c r="S15" s="21" t="s">
        <v>169</v>
      </c>
      <c r="T15" s="21">
        <v>146.03</v>
      </c>
      <c r="U15" s="21">
        <v>169.12</v>
      </c>
      <c r="V15" s="21">
        <v>185.79</v>
      </c>
      <c r="W15" s="21">
        <v>196.05</v>
      </c>
      <c r="X15" s="21">
        <v>200</v>
      </c>
    </row>
    <row r="16" spans="1:24">
      <c r="A16" s="21">
        <v>1994</v>
      </c>
      <c r="B16" s="45">
        <v>61.632199999999997</v>
      </c>
      <c r="C16" s="47">
        <v>64.14357661958428</v>
      </c>
      <c r="D16" s="47">
        <v>64.14357661958428</v>
      </c>
      <c r="E16" s="47">
        <v>64.14357661958428</v>
      </c>
      <c r="F16" s="106">
        <f t="shared" si="0"/>
        <v>5.1075268817204034</v>
      </c>
      <c r="G16" s="106">
        <f t="shared" si="1"/>
        <v>5.1075268817204034</v>
      </c>
      <c r="H16" s="106">
        <f t="shared" si="2"/>
        <v>5.1075268817204034</v>
      </c>
      <c r="I16" s="106"/>
      <c r="J16" s="45">
        <f>+'GDP &amp; Gov'!T27</f>
        <v>1.347707904980852</v>
      </c>
      <c r="L16" s="102">
        <v>17.186</v>
      </c>
      <c r="N16" s="103">
        <v>59.564109512228598</v>
      </c>
      <c r="R16" s="21" t="s">
        <v>198</v>
      </c>
      <c r="S16" s="21" t="s">
        <v>170</v>
      </c>
      <c r="T16" s="21">
        <v>54.97</v>
      </c>
      <c r="U16" s="21">
        <v>52.82</v>
      </c>
      <c r="V16" s="21" t="s">
        <v>171</v>
      </c>
      <c r="W16" s="21">
        <v>750.3</v>
      </c>
      <c r="X16" s="21">
        <v>150</v>
      </c>
    </row>
    <row r="17" spans="1:19">
      <c r="A17" s="21">
        <v>1995</v>
      </c>
      <c r="B17" s="45">
        <v>66.668899999999994</v>
      </c>
      <c r="C17" s="47">
        <v>67.91672818544221</v>
      </c>
      <c r="D17" s="47">
        <v>67.91672818544221</v>
      </c>
      <c r="E17" s="47">
        <v>67.91672818544221</v>
      </c>
      <c r="F17" s="106">
        <f t="shared" si="0"/>
        <v>5.8823529411765207</v>
      </c>
      <c r="G17" s="106">
        <f t="shared" si="1"/>
        <v>5.8823529411765207</v>
      </c>
      <c r="H17" s="106">
        <f t="shared" si="2"/>
        <v>5.8823529411765207</v>
      </c>
      <c r="I17" s="106"/>
      <c r="J17" s="45">
        <f>+'GDP &amp; Gov'!T28</f>
        <v>1.4230413606115573</v>
      </c>
      <c r="L17" s="102">
        <v>18.428000000000001</v>
      </c>
      <c r="N17" s="103">
        <v>64.547361626593499</v>
      </c>
      <c r="S17" s="21" t="s">
        <v>196</v>
      </c>
    </row>
    <row r="18" spans="1:19">
      <c r="A18" s="21">
        <v>1996</v>
      </c>
      <c r="B18" s="45">
        <v>67.889899999999997</v>
      </c>
      <c r="C18" s="47">
        <v>71.853929819380852</v>
      </c>
      <c r="D18" s="47">
        <v>71.853929819380852</v>
      </c>
      <c r="E18" s="47">
        <v>71.853929819380852</v>
      </c>
      <c r="F18" s="106">
        <f t="shared" si="0"/>
        <v>5.7971014492753028</v>
      </c>
      <c r="G18" s="106">
        <f t="shared" si="1"/>
        <v>5.7971014492753028</v>
      </c>
      <c r="H18" s="106">
        <f t="shared" si="2"/>
        <v>5.7971014492753028</v>
      </c>
      <c r="I18" s="106"/>
      <c r="J18" s="45">
        <f>+'GDP &amp; Gov'!T29</f>
        <v>1.4801093813897561</v>
      </c>
      <c r="L18" s="102">
        <v>22.154</v>
      </c>
      <c r="N18" s="103">
        <v>69.719140179686605</v>
      </c>
    </row>
    <row r="19" spans="1:19">
      <c r="A19" s="21">
        <v>1997</v>
      </c>
      <c r="B19" s="45">
        <v>71.322000000000003</v>
      </c>
      <c r="C19" s="47">
        <v>75.873156487359921</v>
      </c>
      <c r="D19" s="47">
        <v>75.873156487359921</v>
      </c>
      <c r="E19" s="47">
        <v>75.873156487359921</v>
      </c>
      <c r="F19" s="106">
        <f t="shared" si="0"/>
        <v>5.5936073059360751</v>
      </c>
      <c r="G19" s="106">
        <f t="shared" si="1"/>
        <v>5.5936073059360751</v>
      </c>
      <c r="H19" s="106">
        <f t="shared" si="2"/>
        <v>5.5936073059360751</v>
      </c>
      <c r="I19" s="106"/>
      <c r="J19" s="45">
        <f>+'GDP &amp; Gov'!T30</f>
        <v>1.5402547992508011</v>
      </c>
      <c r="L19" s="102">
        <v>20.599</v>
      </c>
      <c r="N19" s="103">
        <v>73.76781495263549</v>
      </c>
    </row>
    <row r="20" spans="1:19">
      <c r="A20" s="21">
        <v>1998</v>
      </c>
      <c r="B20" s="45">
        <v>80.014499999999998</v>
      </c>
      <c r="C20" s="47">
        <v>82.02503404038913</v>
      </c>
      <c r="D20" s="47">
        <v>82.02503404038913</v>
      </c>
      <c r="E20" s="47">
        <v>82.02503404038913</v>
      </c>
      <c r="F20" s="106">
        <f t="shared" si="0"/>
        <v>8.1081081081081408</v>
      </c>
      <c r="G20" s="106">
        <f t="shared" si="1"/>
        <v>8.1081081081081408</v>
      </c>
      <c r="H20" s="106">
        <f t="shared" si="2"/>
        <v>8.1081081081081408</v>
      </c>
      <c r="I20" s="106"/>
      <c r="J20" s="45">
        <f>+'GDP &amp; Gov'!T31</f>
        <v>1.6825377025141799</v>
      </c>
      <c r="L20" s="102">
        <v>14.388</v>
      </c>
      <c r="N20" s="103">
        <v>78.478477688225794</v>
      </c>
    </row>
    <row r="21" spans="1:19">
      <c r="A21" s="21">
        <v>1999</v>
      </c>
      <c r="B21" s="45">
        <v>76.239199999999997</v>
      </c>
      <c r="C21" s="47">
        <v>82.271109142510269</v>
      </c>
      <c r="D21" s="47">
        <v>82.271109142510269</v>
      </c>
      <c r="E21" s="47">
        <v>82.271109142510269</v>
      </c>
      <c r="F21" s="106">
        <f t="shared" si="0"/>
        <v>0.29999999999996874</v>
      </c>
      <c r="G21" s="106">
        <f t="shared" si="1"/>
        <v>0.29999999999996874</v>
      </c>
      <c r="H21" s="106">
        <f t="shared" si="2"/>
        <v>0.29999999999996874</v>
      </c>
      <c r="I21" s="106"/>
      <c r="J21" s="45">
        <f>+'GDP &amp; Gov'!T32</f>
        <v>1.6145930681968537</v>
      </c>
      <c r="L21" s="102">
        <v>19.251999999999999</v>
      </c>
      <c r="N21" s="103">
        <v>80.753531047935596</v>
      </c>
    </row>
    <row r="22" spans="1:19">
      <c r="A22" s="21">
        <v>2000</v>
      </c>
      <c r="B22" s="45">
        <v>79.229100000000003</v>
      </c>
      <c r="C22" s="47">
        <v>83.583509687156521</v>
      </c>
      <c r="D22" s="47">
        <v>83.583509687156521</v>
      </c>
      <c r="E22" s="47">
        <v>83.583509687156521</v>
      </c>
      <c r="F22" s="106">
        <f t="shared" si="0"/>
        <v>1.5952143569292474</v>
      </c>
      <c r="G22" s="106">
        <f t="shared" si="1"/>
        <v>1.5952143569292474</v>
      </c>
      <c r="H22" s="106">
        <f t="shared" si="2"/>
        <v>1.5952143569292474</v>
      </c>
      <c r="I22" s="106"/>
      <c r="J22" s="45">
        <f>+'GDP &amp; Gov'!T33</f>
        <v>1.6363280692966131</v>
      </c>
      <c r="L22" s="102">
        <v>30.297999999999998</v>
      </c>
      <c r="N22" s="103">
        <v>84.059758563179344</v>
      </c>
    </row>
    <row r="23" spans="1:19">
      <c r="A23" s="21">
        <v>2001</v>
      </c>
      <c r="B23" s="45">
        <v>81.209199999999996</v>
      </c>
      <c r="C23" s="47">
        <v>84.895910231802745</v>
      </c>
      <c r="D23" s="47">
        <v>84.895910231802745</v>
      </c>
      <c r="E23" s="47">
        <v>84.895910231802745</v>
      </c>
      <c r="F23" s="106">
        <f t="shared" si="0"/>
        <v>1.5701668302257019</v>
      </c>
      <c r="G23" s="106">
        <f t="shared" si="1"/>
        <v>1.5701668302257019</v>
      </c>
      <c r="H23" s="106">
        <f t="shared" si="2"/>
        <v>1.5701668302257019</v>
      </c>
      <c r="I23" s="106"/>
      <c r="J23" s="45">
        <f>+'GDP &amp; Gov'!T34</f>
        <v>1.6701914139148184</v>
      </c>
      <c r="L23" s="102">
        <v>25.923999999999999</v>
      </c>
      <c r="N23" s="103">
        <v>87.108698163336001</v>
      </c>
    </row>
    <row r="24" spans="1:19">
      <c r="A24" s="21">
        <v>2002</v>
      </c>
      <c r="B24" s="45">
        <v>82.562200000000004</v>
      </c>
      <c r="C24" s="47">
        <v>85.470085470085451</v>
      </c>
      <c r="D24" s="47">
        <v>85.470085470085451</v>
      </c>
      <c r="E24" s="47">
        <v>85.470085470085451</v>
      </c>
      <c r="F24" s="106">
        <f t="shared" si="0"/>
        <v>0.67632850241542997</v>
      </c>
      <c r="G24" s="106">
        <f t="shared" si="1"/>
        <v>0.67632850241542997</v>
      </c>
      <c r="H24" s="106">
        <f t="shared" si="2"/>
        <v>0.67632850241542997</v>
      </c>
      <c r="I24" s="106"/>
      <c r="J24" s="45">
        <f>+'GDP &amp; Gov'!T35</f>
        <v>1.6838345007571727</v>
      </c>
      <c r="L24" s="102">
        <v>26.097999999999999</v>
      </c>
      <c r="N24" s="103">
        <v>89.456508235397308</v>
      </c>
    </row>
    <row r="25" spans="1:19">
      <c r="A25" s="21">
        <v>2003</v>
      </c>
      <c r="B25" s="45">
        <v>85.868899999999996</v>
      </c>
      <c r="C25" s="47">
        <v>87.02856111685287</v>
      </c>
      <c r="D25" s="47">
        <v>87.02856111685287</v>
      </c>
      <c r="E25" s="47">
        <v>87.02856111685287</v>
      </c>
      <c r="F25" s="106">
        <f t="shared" si="0"/>
        <v>1.8234165067178907</v>
      </c>
      <c r="G25" s="106">
        <f t="shared" si="1"/>
        <v>1.8234165067178907</v>
      </c>
      <c r="H25" s="106">
        <f t="shared" si="2"/>
        <v>1.8234165067178907</v>
      </c>
      <c r="I25" s="106"/>
      <c r="J25" s="45">
        <f>+'GDP &amp; Gov'!T36</f>
        <v>1.7061954358586064</v>
      </c>
      <c r="L25" s="102">
        <v>31.14</v>
      </c>
      <c r="N25" s="103">
        <v>93.216727716727505</v>
      </c>
    </row>
    <row r="26" spans="1:19">
      <c r="A26" s="21">
        <v>2004</v>
      </c>
      <c r="B26" s="45">
        <v>91.637500000000003</v>
      </c>
      <c r="C26" s="47">
        <v>89.401709401709397</v>
      </c>
      <c r="D26" s="47">
        <v>89.401709401709397</v>
      </c>
      <c r="E26" s="47">
        <v>89.401709401709397</v>
      </c>
      <c r="F26" s="106">
        <f t="shared" si="0"/>
        <v>2.7268614514608771</v>
      </c>
      <c r="G26" s="106">
        <f t="shared" si="1"/>
        <v>2.7268614514608771</v>
      </c>
      <c r="H26" s="106">
        <f t="shared" si="2"/>
        <v>2.7268614514608771</v>
      </c>
      <c r="I26" s="106"/>
      <c r="J26" s="45">
        <f>+'GDP &amp; Gov'!T37</f>
        <v>1.759529134759634</v>
      </c>
      <c r="L26" s="102">
        <v>41.438000000000002</v>
      </c>
      <c r="N26" s="103">
        <v>96.021838436015003</v>
      </c>
    </row>
    <row r="27" spans="1:19">
      <c r="A27" s="21">
        <v>2005</v>
      </c>
      <c r="B27" s="45">
        <v>100</v>
      </c>
      <c r="C27" s="47">
        <v>93.418803418803421</v>
      </c>
      <c r="D27" s="47">
        <v>93.418803418803421</v>
      </c>
      <c r="E27" s="47">
        <v>93.418803418803421</v>
      </c>
      <c r="F27" s="106">
        <f t="shared" si="0"/>
        <v>4.4933078393881516</v>
      </c>
      <c r="G27" s="106">
        <f t="shared" si="1"/>
        <v>4.4933078393881516</v>
      </c>
      <c r="H27" s="106">
        <f t="shared" si="2"/>
        <v>4.4933078393881516</v>
      </c>
      <c r="I27" s="106"/>
      <c r="J27" s="45">
        <f>+'GDP &amp; Gov'!T38</f>
        <v>1.8384805777265483</v>
      </c>
      <c r="L27" s="102">
        <v>56.466000000000001</v>
      </c>
      <c r="N27" s="103">
        <v>100</v>
      </c>
    </row>
    <row r="28" spans="1:19">
      <c r="A28" s="21">
        <v>2006</v>
      </c>
      <c r="B28" s="45">
        <v>107.08199999999999</v>
      </c>
      <c r="C28" s="47">
        <v>97.777777777777771</v>
      </c>
      <c r="D28" s="47">
        <v>97.777777777777771</v>
      </c>
      <c r="E28" s="47">
        <v>97.777777777777771</v>
      </c>
      <c r="F28" s="106">
        <f t="shared" si="0"/>
        <v>4.6660567246111526</v>
      </c>
      <c r="G28" s="106">
        <f t="shared" si="1"/>
        <v>4.6660567246111526</v>
      </c>
      <c r="H28" s="106">
        <f t="shared" si="2"/>
        <v>4.6660567246111526</v>
      </c>
      <c r="I28" s="106"/>
      <c r="J28" s="45">
        <f>+'GDP &amp; Gov'!T39</f>
        <v>1.934870208538455</v>
      </c>
      <c r="L28" s="102">
        <v>66.102999999999994</v>
      </c>
      <c r="N28" s="103">
        <v>104.483331204496</v>
      </c>
    </row>
    <row r="29" spans="1:19">
      <c r="A29" s="21">
        <v>2007</v>
      </c>
      <c r="B29" s="45">
        <v>87.519000000000005</v>
      </c>
      <c r="C29" s="47">
        <v>100</v>
      </c>
      <c r="D29" s="47">
        <v>100</v>
      </c>
      <c r="E29" s="47">
        <v>100</v>
      </c>
      <c r="F29" s="106">
        <f t="shared" si="0"/>
        <v>2.2727272727272663</v>
      </c>
      <c r="G29" s="106">
        <f t="shared" si="1"/>
        <v>2.2727272727272663</v>
      </c>
      <c r="H29" s="106">
        <f t="shared" si="2"/>
        <v>2.2727272727272663</v>
      </c>
      <c r="I29" s="106"/>
      <c r="J29" s="45">
        <f>+'GDP &amp; Gov'!T40</f>
        <v>2.0016776136140049</v>
      </c>
      <c r="L29" s="102">
        <v>72.363</v>
      </c>
      <c r="N29" s="103">
        <v>109.70995165861</v>
      </c>
    </row>
    <row r="30" spans="1:19">
      <c r="A30" s="21">
        <v>2008</v>
      </c>
      <c r="B30" s="45">
        <v>98.377200000000002</v>
      </c>
      <c r="C30" s="47">
        <v>105.43333333333331</v>
      </c>
      <c r="D30" s="47">
        <v>105.43333333333331</v>
      </c>
      <c r="E30" s="47">
        <v>105.43333333333331</v>
      </c>
      <c r="F30" s="106">
        <f t="shared" si="0"/>
        <v>5.4333333333333087</v>
      </c>
      <c r="G30" s="106">
        <f t="shared" si="1"/>
        <v>5.4333333333333087</v>
      </c>
      <c r="H30" s="106">
        <f t="shared" si="2"/>
        <v>5.4333333333333087</v>
      </c>
      <c r="I30" s="106"/>
      <c r="J30" s="45">
        <f>+'GDP &amp; Gov'!T41</f>
        <v>2.0803696269708372</v>
      </c>
      <c r="L30" s="102">
        <v>99.567999999999998</v>
      </c>
      <c r="N30" s="103">
        <v>119.608778625954</v>
      </c>
    </row>
    <row r="31" spans="1:19">
      <c r="A31" s="21">
        <v>2009</v>
      </c>
      <c r="B31" s="45">
        <v>94.654399999999995</v>
      </c>
      <c r="C31" s="47">
        <v>104.54166666666667</v>
      </c>
      <c r="D31" s="47">
        <v>104.54166666666667</v>
      </c>
      <c r="E31" s="47">
        <v>104.54166666666667</v>
      </c>
      <c r="F31" s="106">
        <f t="shared" si="0"/>
        <v>-0.84571609231738876</v>
      </c>
      <c r="G31" s="106">
        <f t="shared" si="1"/>
        <v>-0.84571609231738876</v>
      </c>
      <c r="H31" s="106">
        <f t="shared" si="2"/>
        <v>-0.84571609231738876</v>
      </c>
      <c r="I31" s="106"/>
      <c r="J31" s="45">
        <f>+'GDP &amp; Gov'!T42</f>
        <v>2.1208670418675064</v>
      </c>
      <c r="L31" s="102">
        <v>61.692999999999998</v>
      </c>
      <c r="N31" s="103">
        <v>122.829147103973</v>
      </c>
    </row>
    <row r="32" spans="1:19">
      <c r="A32" s="21">
        <v>2010</v>
      </c>
      <c r="B32" s="45">
        <v>103.526</v>
      </c>
      <c r="C32" s="47">
        <v>107.96250000000001</v>
      </c>
      <c r="D32" s="47">
        <v>107.96250000000001</v>
      </c>
      <c r="E32" s="47">
        <v>107.96250000000001</v>
      </c>
      <c r="F32" s="106">
        <f t="shared" si="0"/>
        <v>3.2722200079712991</v>
      </c>
      <c r="G32" s="106">
        <f t="shared" si="1"/>
        <v>3.2722200079712991</v>
      </c>
      <c r="H32" s="106">
        <f t="shared" si="2"/>
        <v>3.2722200079712991</v>
      </c>
      <c r="I32" s="106"/>
      <c r="J32" s="45">
        <f>+'GDP &amp; Gov'!T43</f>
        <v>2.1985584772520772</v>
      </c>
      <c r="L32" s="102">
        <v>79.427999999999997</v>
      </c>
      <c r="N32" s="103">
        <v>128.79646607768001</v>
      </c>
    </row>
    <row r="33" spans="1:12">
      <c r="A33" s="21">
        <v>2011</v>
      </c>
      <c r="B33" s="45">
        <f>+B32*(1.05)</f>
        <v>108.70229999999999</v>
      </c>
      <c r="C33" s="47">
        <v>112.07249999999999</v>
      </c>
      <c r="D33" s="47">
        <v>112.07249999999999</v>
      </c>
      <c r="E33" s="47">
        <v>112.07249999999999</v>
      </c>
      <c r="F33" s="106">
        <f t="shared" si="0"/>
        <v>3.8068773879819275</v>
      </c>
      <c r="G33" s="106">
        <f t="shared" si="1"/>
        <v>3.8068773879819275</v>
      </c>
      <c r="H33" s="106">
        <f t="shared" si="2"/>
        <v>3.8068773879819275</v>
      </c>
      <c r="I33" s="106"/>
      <c r="J33" s="45">
        <f>+'GDP &amp; Gov'!T44</f>
        <v>2.291960688415922</v>
      </c>
      <c r="L33" s="102">
        <v>95.076999999999998</v>
      </c>
    </row>
    <row r="34" spans="1:12">
      <c r="A34" s="21">
        <v>2012</v>
      </c>
      <c r="C34" s="103">
        <f t="shared" ref="C34:C53" si="3">+C33*(1+F34/100)</f>
        <v>115.99503749999998</v>
      </c>
      <c r="D34" s="103">
        <f t="shared" ref="D34:E49" si="4">+D33*(1+G34/100)</f>
        <v>117.11576249999999</v>
      </c>
      <c r="E34" s="103">
        <f t="shared" si="4"/>
        <v>114.31394999999999</v>
      </c>
      <c r="F34" s="107">
        <f>+'GDP &amp; Gov'!K71</f>
        <v>3.5</v>
      </c>
      <c r="G34" s="108">
        <f>+'GDP &amp; Gov'!L71</f>
        <v>4.5</v>
      </c>
      <c r="H34" s="107">
        <f>+'GDP &amp; Gov'!J71</f>
        <v>2</v>
      </c>
      <c r="I34" s="103"/>
      <c r="L34" s="108">
        <v>105</v>
      </c>
    </row>
    <row r="35" spans="1:12">
      <c r="A35" s="21">
        <v>2013</v>
      </c>
      <c r="C35" s="103">
        <f t="shared" si="3"/>
        <v>118.89491343749997</v>
      </c>
      <c r="D35" s="103">
        <f t="shared" si="4"/>
        <v>120.62923537499999</v>
      </c>
      <c r="E35" s="103">
        <f t="shared" si="4"/>
        <v>116.02865924999998</v>
      </c>
      <c r="F35" s="107">
        <f>+'GDP &amp; Gov'!K72</f>
        <v>2.5</v>
      </c>
      <c r="G35" s="108">
        <f>+'GDP &amp; Gov'!L72</f>
        <v>3</v>
      </c>
      <c r="H35" s="107">
        <f>+'GDP &amp; Gov'!J72</f>
        <v>1.5</v>
      </c>
      <c r="I35" s="103"/>
      <c r="L35" s="109">
        <f>+L34*($L$37/$L$34)^(1/2)</f>
        <v>99.62755642893184</v>
      </c>
    </row>
    <row r="36" spans="1:12">
      <c r="A36" s="21">
        <v>2014</v>
      </c>
      <c r="C36" s="103">
        <f t="shared" si="3"/>
        <v>121.86728627343746</v>
      </c>
      <c r="D36" s="103">
        <f t="shared" si="4"/>
        <v>124.24811243625</v>
      </c>
      <c r="E36" s="103">
        <f t="shared" si="4"/>
        <v>117.76908913874996</v>
      </c>
      <c r="F36" s="107">
        <f>+'GDP &amp; Gov'!K73</f>
        <v>2.5</v>
      </c>
      <c r="G36" s="108">
        <f>+'GDP &amp; Gov'!L73</f>
        <v>3</v>
      </c>
      <c r="H36" s="107">
        <f>+'GDP &amp; Gov'!J73</f>
        <v>1.5</v>
      </c>
      <c r="I36" s="103"/>
      <c r="L36" s="109">
        <f>+L35*($L$37/$L$34)^(1/2)</f>
        <v>94.529999999999987</v>
      </c>
    </row>
    <row r="37" spans="1:12">
      <c r="A37" s="21">
        <v>2015</v>
      </c>
      <c r="C37" s="103">
        <f t="shared" si="3"/>
        <v>124.91396843027339</v>
      </c>
      <c r="D37" s="103">
        <f t="shared" si="4"/>
        <v>127.97555580933751</v>
      </c>
      <c r="E37" s="103">
        <f t="shared" si="4"/>
        <v>119.5356254758312</v>
      </c>
      <c r="F37" s="107">
        <f>+'GDP &amp; Gov'!K74</f>
        <v>2.5</v>
      </c>
      <c r="G37" s="108">
        <f>+'GDP &amp; Gov'!L74</f>
        <v>3</v>
      </c>
      <c r="H37" s="107">
        <f>+'GDP &amp; Gov'!J74</f>
        <v>1.5</v>
      </c>
      <c r="I37" s="103"/>
      <c r="L37" s="107">
        <f>+T14</f>
        <v>94.53</v>
      </c>
    </row>
    <row r="38" spans="1:12">
      <c r="A38" s="21">
        <v>2016</v>
      </c>
      <c r="C38" s="103">
        <f t="shared" si="3"/>
        <v>128.03681764103021</v>
      </c>
      <c r="D38" s="103">
        <f t="shared" si="4"/>
        <v>131.81482248361763</v>
      </c>
      <c r="E38" s="103">
        <f t="shared" si="4"/>
        <v>121.32865985796865</v>
      </c>
      <c r="F38" s="107">
        <f>+'GDP &amp; Gov'!K75</f>
        <v>2.5</v>
      </c>
      <c r="G38" s="108">
        <f>+'GDP &amp; Gov'!L75</f>
        <v>3</v>
      </c>
      <c r="H38" s="107">
        <f>+'GDP &amp; Gov'!J75</f>
        <v>1.5</v>
      </c>
      <c r="I38" s="103"/>
      <c r="L38" s="109">
        <f>+L37*($L$42/$L$37)^(1/5)</f>
        <v>97.0913814799775</v>
      </c>
    </row>
    <row r="39" spans="1:12">
      <c r="A39" s="21">
        <v>2017</v>
      </c>
      <c r="C39" s="103">
        <f t="shared" si="3"/>
        <v>131.23773808205596</v>
      </c>
      <c r="D39" s="103">
        <f t="shared" si="4"/>
        <v>135.76926715812615</v>
      </c>
      <c r="E39" s="103">
        <f t="shared" si="4"/>
        <v>123.14858975583816</v>
      </c>
      <c r="F39" s="107">
        <f>+'GDP &amp; Gov'!K76</f>
        <v>2.5</v>
      </c>
      <c r="G39" s="108">
        <f>+'GDP &amp; Gov'!L76</f>
        <v>3</v>
      </c>
      <c r="H39" s="107">
        <f>+'GDP &amp; Gov'!J76</f>
        <v>1.5</v>
      </c>
      <c r="I39" s="103"/>
      <c r="L39" s="109">
        <f t="shared" ref="L39:L41" si="5">+L38*($L$42/$L$37)^(1/5)</f>
        <v>99.722166060409592</v>
      </c>
    </row>
    <row r="40" spans="1:12">
      <c r="A40" s="21">
        <v>2018</v>
      </c>
      <c r="C40" s="103">
        <f t="shared" si="3"/>
        <v>134.51868153410734</v>
      </c>
      <c r="D40" s="103">
        <f t="shared" si="4"/>
        <v>139.84234517286995</v>
      </c>
      <c r="E40" s="103">
        <f t="shared" si="4"/>
        <v>124.99581860217572</v>
      </c>
      <c r="F40" s="107">
        <f>+'GDP &amp; Gov'!K77</f>
        <v>2.5</v>
      </c>
      <c r="G40" s="108">
        <f>+'GDP &amp; Gov'!L77</f>
        <v>3</v>
      </c>
      <c r="H40" s="107">
        <f>+'GDP &amp; Gov'!J77</f>
        <v>1.5</v>
      </c>
      <c r="I40" s="103"/>
      <c r="L40" s="109">
        <f t="shared" si="5"/>
        <v>102.42423428520991</v>
      </c>
    </row>
    <row r="41" spans="1:12">
      <c r="A41" s="21">
        <v>2019</v>
      </c>
      <c r="C41" s="103">
        <f t="shared" si="3"/>
        <v>137.88164857246002</v>
      </c>
      <c r="D41" s="103">
        <f t="shared" si="4"/>
        <v>144.03761552805605</v>
      </c>
      <c r="E41" s="103">
        <f t="shared" si="4"/>
        <v>126.87075588120834</v>
      </c>
      <c r="F41" s="107">
        <f>+'GDP &amp; Gov'!K78</f>
        <v>2.5</v>
      </c>
      <c r="G41" s="108">
        <f>+'GDP &amp; Gov'!L78</f>
        <v>3</v>
      </c>
      <c r="H41" s="107">
        <f>+'GDP &amp; Gov'!J78</f>
        <v>1.5</v>
      </c>
      <c r="I41" s="103"/>
      <c r="L41" s="109">
        <f t="shared" si="5"/>
        <v>105.19951765344236</v>
      </c>
    </row>
    <row r="42" spans="1:12">
      <c r="A42" s="21">
        <v>2020</v>
      </c>
      <c r="C42" s="103">
        <f t="shared" si="3"/>
        <v>141.32868978677152</v>
      </c>
      <c r="D42" s="103">
        <f t="shared" si="4"/>
        <v>148.35874399389775</v>
      </c>
      <c r="E42" s="103">
        <f t="shared" si="4"/>
        <v>128.77381721942646</v>
      </c>
      <c r="F42" s="107">
        <f>+'GDP &amp; Gov'!K79</f>
        <v>2.5</v>
      </c>
      <c r="G42" s="108">
        <f>+'GDP &amp; Gov'!L79</f>
        <v>3</v>
      </c>
      <c r="H42" s="107">
        <f>+'GDP &amp; Gov'!J79</f>
        <v>1.5</v>
      </c>
      <c r="I42" s="103"/>
      <c r="L42" s="107">
        <f>+U14</f>
        <v>108.05</v>
      </c>
    </row>
    <row r="43" spans="1:12">
      <c r="A43" s="21">
        <v>2021</v>
      </c>
      <c r="C43" s="103">
        <f t="shared" si="3"/>
        <v>144.86190703144081</v>
      </c>
      <c r="D43" s="103">
        <f t="shared" si="4"/>
        <v>152.80950631371468</v>
      </c>
      <c r="E43" s="103">
        <f t="shared" si="4"/>
        <v>130.70542447771786</v>
      </c>
      <c r="F43" s="107">
        <f>+'GDP &amp; Gov'!K80</f>
        <v>2.5</v>
      </c>
      <c r="G43" s="108">
        <f>+'GDP &amp; Gov'!L80</f>
        <v>3</v>
      </c>
      <c r="H43" s="107">
        <f>+'GDP &amp; Gov'!J80</f>
        <v>1.5</v>
      </c>
      <c r="I43" s="103"/>
      <c r="L43" s="109">
        <f>+L42*($L$47/$L$42)^(1/5)</f>
        <v>109.89584718228019</v>
      </c>
    </row>
    <row r="44" spans="1:12">
      <c r="A44" s="21">
        <v>2022</v>
      </c>
      <c r="C44" s="103">
        <f t="shared" si="3"/>
        <v>148.48345470722683</v>
      </c>
      <c r="D44" s="103">
        <f t="shared" si="4"/>
        <v>157.39379150312612</v>
      </c>
      <c r="E44" s="103">
        <f t="shared" si="4"/>
        <v>132.66600584488361</v>
      </c>
      <c r="F44" s="107">
        <f>+'GDP &amp; Gov'!K81</f>
        <v>2.5</v>
      </c>
      <c r="G44" s="108">
        <f>+'GDP &amp; Gov'!L81</f>
        <v>3</v>
      </c>
      <c r="H44" s="107">
        <f>+'GDP &amp; Gov'!J81</f>
        <v>1.5</v>
      </c>
      <c r="I44" s="103"/>
      <c r="L44" s="109">
        <f t="shared" ref="L44:L46" si="6">+L43*($L$47/$L$42)^(1/5)</f>
        <v>111.77322746794152</v>
      </c>
    </row>
    <row r="45" spans="1:12">
      <c r="A45" s="21">
        <v>2023</v>
      </c>
      <c r="C45" s="103">
        <f t="shared" si="3"/>
        <v>152.19554107490748</v>
      </c>
      <c r="D45" s="103">
        <f t="shared" si="4"/>
        <v>162.11560524821991</v>
      </c>
      <c r="E45" s="103">
        <f t="shared" si="4"/>
        <v>134.65599593255686</v>
      </c>
      <c r="F45" s="107">
        <f>+'GDP &amp; Gov'!K82</f>
        <v>2.5</v>
      </c>
      <c r="G45" s="108">
        <f>+'GDP &amp; Gov'!L82</f>
        <v>3</v>
      </c>
      <c r="H45" s="107">
        <f>+'GDP &amp; Gov'!J82</f>
        <v>1.5</v>
      </c>
      <c r="I45" s="103"/>
      <c r="L45" s="109">
        <f t="shared" si="6"/>
        <v>113.68267954546177</v>
      </c>
    </row>
    <row r="46" spans="1:12">
      <c r="A46" s="21">
        <v>2024</v>
      </c>
      <c r="C46" s="103">
        <f t="shared" si="3"/>
        <v>156.00042960178016</v>
      </c>
      <c r="D46" s="103">
        <f t="shared" si="4"/>
        <v>166.9790734056665</v>
      </c>
      <c r="E46" s="103">
        <f t="shared" si="4"/>
        <v>136.67583587154519</v>
      </c>
      <c r="F46" s="107">
        <f>+'GDP &amp; Gov'!K83</f>
        <v>2.5</v>
      </c>
      <c r="G46" s="108">
        <f>+'GDP &amp; Gov'!L83</f>
        <v>3</v>
      </c>
      <c r="H46" s="107">
        <f>+'GDP &amp; Gov'!J83</f>
        <v>1.5</v>
      </c>
      <c r="I46" s="103"/>
      <c r="L46" s="109">
        <f t="shared" si="6"/>
        <v>115.62475130587872</v>
      </c>
    </row>
    <row r="47" spans="1:12">
      <c r="A47" s="21">
        <v>2025</v>
      </c>
      <c r="C47" s="103">
        <f t="shared" si="3"/>
        <v>159.90044034182463</v>
      </c>
      <c r="D47" s="103">
        <f t="shared" si="4"/>
        <v>171.9884456078365</v>
      </c>
      <c r="E47" s="103">
        <f t="shared" si="4"/>
        <v>138.72597340961835</v>
      </c>
      <c r="F47" s="107">
        <f>+'GDP &amp; Gov'!K84</f>
        <v>2.5</v>
      </c>
      <c r="G47" s="108">
        <f>+'GDP &amp; Gov'!L84</f>
        <v>3</v>
      </c>
      <c r="H47" s="107">
        <f>+'GDP &amp; Gov'!J84</f>
        <v>1.5</v>
      </c>
      <c r="I47" s="103"/>
      <c r="L47" s="107">
        <f>+V14</f>
        <v>117.6</v>
      </c>
    </row>
    <row r="48" spans="1:12">
      <c r="A48" s="21">
        <v>2026</v>
      </c>
      <c r="C48" s="103">
        <f t="shared" si="3"/>
        <v>163.89795135037025</v>
      </c>
      <c r="D48" s="103">
        <f t="shared" si="4"/>
        <v>177.14809897607159</v>
      </c>
      <c r="E48" s="103">
        <f t="shared" si="4"/>
        <v>140.80686301076261</v>
      </c>
      <c r="F48" s="107">
        <f>+'GDP &amp; Gov'!K85</f>
        <v>2.5</v>
      </c>
      <c r="G48" s="108">
        <f>+'GDP &amp; Gov'!L85</f>
        <v>3</v>
      </c>
      <c r="H48" s="107">
        <f>+'GDP &amp; Gov'!J85</f>
        <v>1.5</v>
      </c>
      <c r="I48" s="103"/>
      <c r="L48" s="109">
        <f>+L47*($L$52/$L$47)^(1/5)</f>
        <v>118.69347521026691</v>
      </c>
    </row>
    <row r="49" spans="1:12">
      <c r="A49" s="21">
        <v>2027</v>
      </c>
      <c r="C49" s="103">
        <f t="shared" si="3"/>
        <v>167.99540013412948</v>
      </c>
      <c r="D49" s="103">
        <f t="shared" si="4"/>
        <v>182.46254194535373</v>
      </c>
      <c r="E49" s="103">
        <f t="shared" si="4"/>
        <v>142.91896595592405</v>
      </c>
      <c r="F49" s="107">
        <f>+'GDP &amp; Gov'!K86</f>
        <v>2.5</v>
      </c>
      <c r="G49" s="108">
        <f>+'GDP &amp; Gov'!L86</f>
        <v>3</v>
      </c>
      <c r="H49" s="107">
        <f>+'GDP &amp; Gov'!J86</f>
        <v>1.5</v>
      </c>
      <c r="I49" s="103"/>
      <c r="L49" s="109">
        <f t="shared" ref="L49:L51" si="7">+L48*($L$52/$L$47)^(1/5)</f>
        <v>119.79711783580142</v>
      </c>
    </row>
    <row r="50" spans="1:12">
      <c r="A50" s="21">
        <v>2028</v>
      </c>
      <c r="C50" s="103">
        <f t="shared" si="3"/>
        <v>172.1952851374827</v>
      </c>
      <c r="D50" s="103">
        <f t="shared" ref="D50:E53" si="8">+D49*(1+G50/100)</f>
        <v>187.93641820371434</v>
      </c>
      <c r="E50" s="103">
        <f t="shared" si="8"/>
        <v>145.06275044526291</v>
      </c>
      <c r="F50" s="107">
        <f>+'GDP &amp; Gov'!K87</f>
        <v>2.5</v>
      </c>
      <c r="G50" s="108">
        <f>+'GDP &amp; Gov'!L87</f>
        <v>3</v>
      </c>
      <c r="H50" s="107">
        <f>+'GDP &amp; Gov'!J87</f>
        <v>1.5</v>
      </c>
      <c r="I50" s="103"/>
      <c r="L50" s="109">
        <f t="shared" si="7"/>
        <v>120.91102241585986</v>
      </c>
    </row>
    <row r="51" spans="1:12">
      <c r="A51" s="21">
        <v>2029</v>
      </c>
      <c r="C51" s="103">
        <f t="shared" si="3"/>
        <v>176.50016726591974</v>
      </c>
      <c r="D51" s="103">
        <f t="shared" si="8"/>
        <v>193.57451074982578</v>
      </c>
      <c r="E51" s="103">
        <f t="shared" si="8"/>
        <v>147.23869170194183</v>
      </c>
      <c r="F51" s="107">
        <f>+'GDP &amp; Gov'!K88</f>
        <v>2.5</v>
      </c>
      <c r="G51" s="108">
        <f>+'GDP &amp; Gov'!L88</f>
        <v>3</v>
      </c>
      <c r="H51" s="107">
        <f>+'GDP &amp; Gov'!J88</f>
        <v>1.5</v>
      </c>
      <c r="I51" s="103"/>
      <c r="L51" s="109">
        <f t="shared" si="7"/>
        <v>122.03528436874906</v>
      </c>
    </row>
    <row r="52" spans="1:12">
      <c r="A52" s="21">
        <v>2030</v>
      </c>
      <c r="C52" s="103">
        <f t="shared" si="3"/>
        <v>180.91267144756773</v>
      </c>
      <c r="D52" s="103">
        <f t="shared" si="8"/>
        <v>199.38174607232057</v>
      </c>
      <c r="E52" s="103">
        <f t="shared" si="8"/>
        <v>149.44727207747096</v>
      </c>
      <c r="F52" s="107">
        <f>+'GDP &amp; Gov'!K89</f>
        <v>2.5</v>
      </c>
      <c r="G52" s="108">
        <f>+'GDP &amp; Gov'!L89</f>
        <v>3</v>
      </c>
      <c r="H52" s="107">
        <f>+'GDP &amp; Gov'!J89</f>
        <v>1.5</v>
      </c>
      <c r="I52" s="103"/>
      <c r="L52" s="107">
        <f>+W14</f>
        <v>123.17</v>
      </c>
    </row>
    <row r="53" spans="1:12">
      <c r="A53" s="21">
        <v>2031</v>
      </c>
      <c r="C53" s="103">
        <f t="shared" si="3"/>
        <v>185.4354882337569</v>
      </c>
      <c r="D53" s="103">
        <f t="shared" si="8"/>
        <v>205.3631984544902</v>
      </c>
      <c r="E53" s="103">
        <f t="shared" si="8"/>
        <v>151.688981158633</v>
      </c>
      <c r="F53" s="107">
        <f>+'GDP &amp; Gov'!K90</f>
        <v>2.5</v>
      </c>
      <c r="G53" s="108">
        <f>+'GDP &amp; Gov'!L90</f>
        <v>3</v>
      </c>
      <c r="H53" s="107">
        <f>+'GDP &amp; Gov'!J90</f>
        <v>1.5</v>
      </c>
      <c r="I53" s="103"/>
      <c r="L53" s="109">
        <f>+L52*($L$57/$L$52)^(1/5)</f>
        <v>123.53384405084012</v>
      </c>
    </row>
    <row r="54" spans="1:12">
      <c r="A54" s="21">
        <v>2032</v>
      </c>
      <c r="L54" s="45">
        <f t="shared" ref="L54:L56" si="9">+L53*($L$57/$L$52)^(1/5)</f>
        <v>123.89876289662487</v>
      </c>
    </row>
    <row r="55" spans="1:12">
      <c r="A55" s="21">
        <v>2033</v>
      </c>
      <c r="L55" s="45">
        <f t="shared" si="9"/>
        <v>124.26475971229742</v>
      </c>
    </row>
    <row r="56" spans="1:12">
      <c r="A56" s="21">
        <v>2034</v>
      </c>
      <c r="L56" s="45">
        <f t="shared" si="9"/>
        <v>124.63183768217966</v>
      </c>
    </row>
    <row r="57" spans="1:12">
      <c r="A57" s="21">
        <v>2035</v>
      </c>
      <c r="L57" s="21">
        <f>+X14</f>
        <v>125</v>
      </c>
    </row>
  </sheetData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"/>
  <sheetViews>
    <sheetView topLeftCell="A52" workbookViewId="0">
      <selection activeCell="B80" sqref="B80"/>
    </sheetView>
  </sheetViews>
  <sheetFormatPr defaultRowHeight="12.75"/>
  <cols>
    <col min="1" max="2" width="20.7109375" style="98" customWidth="1"/>
    <col min="3" max="256" width="9.140625" style="98"/>
    <col min="257" max="258" width="20.7109375" style="98" customWidth="1"/>
    <col min="259" max="512" width="9.140625" style="98"/>
    <col min="513" max="514" width="20.7109375" style="98" customWidth="1"/>
    <col min="515" max="768" width="9.140625" style="98"/>
    <col min="769" max="770" width="20.7109375" style="98" customWidth="1"/>
    <col min="771" max="1024" width="9.140625" style="98"/>
    <col min="1025" max="1026" width="20.7109375" style="98" customWidth="1"/>
    <col min="1027" max="1280" width="9.140625" style="98"/>
    <col min="1281" max="1282" width="20.7109375" style="98" customWidth="1"/>
    <col min="1283" max="1536" width="9.140625" style="98"/>
    <col min="1537" max="1538" width="20.7109375" style="98" customWidth="1"/>
    <col min="1539" max="1792" width="9.140625" style="98"/>
    <col min="1793" max="1794" width="20.7109375" style="98" customWidth="1"/>
    <col min="1795" max="2048" width="9.140625" style="98"/>
    <col min="2049" max="2050" width="20.7109375" style="98" customWidth="1"/>
    <col min="2051" max="2304" width="9.140625" style="98"/>
    <col min="2305" max="2306" width="20.7109375" style="98" customWidth="1"/>
    <col min="2307" max="2560" width="9.140625" style="98"/>
    <col min="2561" max="2562" width="20.7109375" style="98" customWidth="1"/>
    <col min="2563" max="2816" width="9.140625" style="98"/>
    <col min="2817" max="2818" width="20.7109375" style="98" customWidth="1"/>
    <col min="2819" max="3072" width="9.140625" style="98"/>
    <col min="3073" max="3074" width="20.7109375" style="98" customWidth="1"/>
    <col min="3075" max="3328" width="9.140625" style="98"/>
    <col min="3329" max="3330" width="20.7109375" style="98" customWidth="1"/>
    <col min="3331" max="3584" width="9.140625" style="98"/>
    <col min="3585" max="3586" width="20.7109375" style="98" customWidth="1"/>
    <col min="3587" max="3840" width="9.140625" style="98"/>
    <col min="3841" max="3842" width="20.7109375" style="98" customWidth="1"/>
    <col min="3843" max="4096" width="9.140625" style="98"/>
    <col min="4097" max="4098" width="20.7109375" style="98" customWidth="1"/>
    <col min="4099" max="4352" width="9.140625" style="98"/>
    <col min="4353" max="4354" width="20.7109375" style="98" customWidth="1"/>
    <col min="4355" max="4608" width="9.140625" style="98"/>
    <col min="4609" max="4610" width="20.7109375" style="98" customWidth="1"/>
    <col min="4611" max="4864" width="9.140625" style="98"/>
    <col min="4865" max="4866" width="20.7109375" style="98" customWidth="1"/>
    <col min="4867" max="5120" width="9.140625" style="98"/>
    <col min="5121" max="5122" width="20.7109375" style="98" customWidth="1"/>
    <col min="5123" max="5376" width="9.140625" style="98"/>
    <col min="5377" max="5378" width="20.7109375" style="98" customWidth="1"/>
    <col min="5379" max="5632" width="9.140625" style="98"/>
    <col min="5633" max="5634" width="20.7109375" style="98" customWidth="1"/>
    <col min="5635" max="5888" width="9.140625" style="98"/>
    <col min="5889" max="5890" width="20.7109375" style="98" customWidth="1"/>
    <col min="5891" max="6144" width="9.140625" style="98"/>
    <col min="6145" max="6146" width="20.7109375" style="98" customWidth="1"/>
    <col min="6147" max="6400" width="9.140625" style="98"/>
    <col min="6401" max="6402" width="20.7109375" style="98" customWidth="1"/>
    <col min="6403" max="6656" width="9.140625" style="98"/>
    <col min="6657" max="6658" width="20.7109375" style="98" customWidth="1"/>
    <col min="6659" max="6912" width="9.140625" style="98"/>
    <col min="6913" max="6914" width="20.7109375" style="98" customWidth="1"/>
    <col min="6915" max="7168" width="9.140625" style="98"/>
    <col min="7169" max="7170" width="20.7109375" style="98" customWidth="1"/>
    <col min="7171" max="7424" width="9.140625" style="98"/>
    <col min="7425" max="7426" width="20.7109375" style="98" customWidth="1"/>
    <col min="7427" max="7680" width="9.140625" style="98"/>
    <col min="7681" max="7682" width="20.7109375" style="98" customWidth="1"/>
    <col min="7683" max="7936" width="9.140625" style="98"/>
    <col min="7937" max="7938" width="20.7109375" style="98" customWidth="1"/>
    <col min="7939" max="8192" width="9.140625" style="98"/>
    <col min="8193" max="8194" width="20.7109375" style="98" customWidth="1"/>
    <col min="8195" max="8448" width="9.140625" style="98"/>
    <col min="8449" max="8450" width="20.7109375" style="98" customWidth="1"/>
    <col min="8451" max="8704" width="9.140625" style="98"/>
    <col min="8705" max="8706" width="20.7109375" style="98" customWidth="1"/>
    <col min="8707" max="8960" width="9.140625" style="98"/>
    <col min="8961" max="8962" width="20.7109375" style="98" customWidth="1"/>
    <col min="8963" max="9216" width="9.140625" style="98"/>
    <col min="9217" max="9218" width="20.7109375" style="98" customWidth="1"/>
    <col min="9219" max="9472" width="9.140625" style="98"/>
    <col min="9473" max="9474" width="20.7109375" style="98" customWidth="1"/>
    <col min="9475" max="9728" width="9.140625" style="98"/>
    <col min="9729" max="9730" width="20.7109375" style="98" customWidth="1"/>
    <col min="9731" max="9984" width="9.140625" style="98"/>
    <col min="9985" max="9986" width="20.7109375" style="98" customWidth="1"/>
    <col min="9987" max="10240" width="9.140625" style="98"/>
    <col min="10241" max="10242" width="20.7109375" style="98" customWidth="1"/>
    <col min="10243" max="10496" width="9.140625" style="98"/>
    <col min="10497" max="10498" width="20.7109375" style="98" customWidth="1"/>
    <col min="10499" max="10752" width="9.140625" style="98"/>
    <col min="10753" max="10754" width="20.7109375" style="98" customWidth="1"/>
    <col min="10755" max="11008" width="9.140625" style="98"/>
    <col min="11009" max="11010" width="20.7109375" style="98" customWidth="1"/>
    <col min="11011" max="11264" width="9.140625" style="98"/>
    <col min="11265" max="11266" width="20.7109375" style="98" customWidth="1"/>
    <col min="11267" max="11520" width="9.140625" style="98"/>
    <col min="11521" max="11522" width="20.7109375" style="98" customWidth="1"/>
    <col min="11523" max="11776" width="9.140625" style="98"/>
    <col min="11777" max="11778" width="20.7109375" style="98" customWidth="1"/>
    <col min="11779" max="12032" width="9.140625" style="98"/>
    <col min="12033" max="12034" width="20.7109375" style="98" customWidth="1"/>
    <col min="12035" max="12288" width="9.140625" style="98"/>
    <col min="12289" max="12290" width="20.7109375" style="98" customWidth="1"/>
    <col min="12291" max="12544" width="9.140625" style="98"/>
    <col min="12545" max="12546" width="20.7109375" style="98" customWidth="1"/>
    <col min="12547" max="12800" width="9.140625" style="98"/>
    <col min="12801" max="12802" width="20.7109375" style="98" customWidth="1"/>
    <col min="12803" max="13056" width="9.140625" style="98"/>
    <col min="13057" max="13058" width="20.7109375" style="98" customWidth="1"/>
    <col min="13059" max="13312" width="9.140625" style="98"/>
    <col min="13313" max="13314" width="20.7109375" style="98" customWidth="1"/>
    <col min="13315" max="13568" width="9.140625" style="98"/>
    <col min="13569" max="13570" width="20.7109375" style="98" customWidth="1"/>
    <col min="13571" max="13824" width="9.140625" style="98"/>
    <col min="13825" max="13826" width="20.7109375" style="98" customWidth="1"/>
    <col min="13827" max="14080" width="9.140625" style="98"/>
    <col min="14081" max="14082" width="20.7109375" style="98" customWidth="1"/>
    <col min="14083" max="14336" width="9.140625" style="98"/>
    <col min="14337" max="14338" width="20.7109375" style="98" customWidth="1"/>
    <col min="14339" max="14592" width="9.140625" style="98"/>
    <col min="14593" max="14594" width="20.7109375" style="98" customWidth="1"/>
    <col min="14595" max="14848" width="9.140625" style="98"/>
    <col min="14849" max="14850" width="20.7109375" style="98" customWidth="1"/>
    <col min="14851" max="15104" width="9.140625" style="98"/>
    <col min="15105" max="15106" width="20.7109375" style="98" customWidth="1"/>
    <col min="15107" max="15360" width="9.140625" style="98"/>
    <col min="15361" max="15362" width="20.7109375" style="98" customWidth="1"/>
    <col min="15363" max="15616" width="9.140625" style="98"/>
    <col min="15617" max="15618" width="20.7109375" style="98" customWidth="1"/>
    <col min="15619" max="15872" width="9.140625" style="98"/>
    <col min="15873" max="15874" width="20.7109375" style="98" customWidth="1"/>
    <col min="15875" max="16128" width="9.140625" style="98"/>
    <col min="16129" max="16130" width="20.7109375" style="98" customWidth="1"/>
    <col min="16131" max="16384" width="9.140625" style="98"/>
  </cols>
  <sheetData>
    <row r="1" spans="1:2">
      <c r="A1" s="97" t="s">
        <v>172</v>
      </c>
      <c r="B1" s="97" t="s">
        <v>173</v>
      </c>
    </row>
    <row r="2" spans="1:2">
      <c r="A2" s="97" t="s">
        <v>174</v>
      </c>
      <c r="B2" s="97" t="s">
        <v>175</v>
      </c>
    </row>
    <row r="3" spans="1:2">
      <c r="A3" s="97" t="s">
        <v>176</v>
      </c>
      <c r="B3" s="97" t="s">
        <v>177</v>
      </c>
    </row>
    <row r="4" spans="1:2">
      <c r="A4" s="97" t="s">
        <v>178</v>
      </c>
      <c r="B4" s="97" t="s">
        <v>179</v>
      </c>
    </row>
    <row r="5" spans="1:2">
      <c r="A5" s="97" t="s">
        <v>180</v>
      </c>
      <c r="B5" s="97" t="s">
        <v>181</v>
      </c>
    </row>
    <row r="6" spans="1:2">
      <c r="A6" s="97" t="s">
        <v>182</v>
      </c>
      <c r="B6" s="97" t="s">
        <v>183</v>
      </c>
    </row>
    <row r="7" spans="1:2">
      <c r="A7" s="97" t="s">
        <v>184</v>
      </c>
      <c r="B7" s="97" t="s">
        <v>75</v>
      </c>
    </row>
    <row r="8" spans="1:2">
      <c r="A8" s="97" t="s">
        <v>185</v>
      </c>
      <c r="B8" s="97" t="s">
        <v>186</v>
      </c>
    </row>
    <row r="9" spans="1:2">
      <c r="A9" s="97" t="s">
        <v>187</v>
      </c>
      <c r="B9" s="97" t="s">
        <v>188</v>
      </c>
    </row>
    <row r="10" spans="1:2">
      <c r="A10" s="97" t="s">
        <v>189</v>
      </c>
      <c r="B10" s="97" t="s">
        <v>190</v>
      </c>
    </row>
    <row r="11" spans="1:2">
      <c r="A11" s="97" t="s">
        <v>191</v>
      </c>
      <c r="B11" s="97" t="s">
        <v>192</v>
      </c>
    </row>
    <row r="13" spans="1:2">
      <c r="A13" s="97" t="s">
        <v>193</v>
      </c>
      <c r="B13" s="97" t="s">
        <v>194</v>
      </c>
    </row>
    <row r="14" spans="1:2">
      <c r="A14" s="99">
        <v>16803</v>
      </c>
      <c r="B14" s="100">
        <v>1.3580000000000001</v>
      </c>
    </row>
    <row r="15" spans="1:2">
      <c r="A15" s="99">
        <v>17168</v>
      </c>
      <c r="B15" s="100">
        <v>1.841</v>
      </c>
    </row>
    <row r="16" spans="1:2">
      <c r="A16" s="99">
        <v>17533</v>
      </c>
      <c r="B16" s="100">
        <v>2.57</v>
      </c>
    </row>
    <row r="17" spans="1:2">
      <c r="A17" s="99">
        <v>17899</v>
      </c>
      <c r="B17" s="100">
        <v>2.57</v>
      </c>
    </row>
    <row r="18" spans="1:2">
      <c r="A18" s="99">
        <v>18264</v>
      </c>
      <c r="B18" s="100">
        <v>2.57</v>
      </c>
    </row>
    <row r="19" spans="1:2">
      <c r="A19" s="99">
        <v>18629</v>
      </c>
      <c r="B19" s="100">
        <v>2.57</v>
      </c>
    </row>
    <row r="20" spans="1:2">
      <c r="A20" s="99">
        <v>18994</v>
      </c>
      <c r="B20" s="100">
        <v>2.57</v>
      </c>
    </row>
    <row r="21" spans="1:2">
      <c r="A21" s="99">
        <v>19360</v>
      </c>
      <c r="B21" s="100">
        <v>2.7160000000000002</v>
      </c>
    </row>
    <row r="22" spans="1:2">
      <c r="A22" s="99">
        <v>19725</v>
      </c>
      <c r="B22" s="100">
        <v>2.82</v>
      </c>
    </row>
    <row r="23" spans="1:2">
      <c r="A23" s="99">
        <v>20090</v>
      </c>
      <c r="B23" s="100">
        <v>2.82</v>
      </c>
    </row>
    <row r="24" spans="1:2">
      <c r="A24" s="99">
        <v>20455</v>
      </c>
      <c r="B24" s="100">
        <v>2.82</v>
      </c>
    </row>
    <row r="25" spans="1:2">
      <c r="A25" s="99">
        <v>20821</v>
      </c>
      <c r="B25" s="100">
        <v>3.0430000000000001</v>
      </c>
    </row>
    <row r="26" spans="1:2">
      <c r="A26" s="99">
        <v>21186</v>
      </c>
      <c r="B26" s="100">
        <v>3.0579999999999998</v>
      </c>
    </row>
    <row r="27" spans="1:2">
      <c r="A27" s="99">
        <v>21551</v>
      </c>
      <c r="B27" s="100">
        <v>2.9750000000000001</v>
      </c>
    </row>
    <row r="28" spans="1:2">
      <c r="A28" s="99">
        <v>21916</v>
      </c>
      <c r="B28" s="100">
        <v>2.97</v>
      </c>
    </row>
    <row r="29" spans="1:2">
      <c r="A29" s="99">
        <v>22282</v>
      </c>
      <c r="B29" s="100">
        <v>2.97</v>
      </c>
    </row>
    <row r="30" spans="1:2">
      <c r="A30" s="99">
        <v>22647</v>
      </c>
      <c r="B30" s="100">
        <v>2.97</v>
      </c>
    </row>
    <row r="31" spans="1:2">
      <c r="A31" s="99">
        <v>23012</v>
      </c>
      <c r="B31" s="100">
        <v>2.97</v>
      </c>
    </row>
    <row r="32" spans="1:2">
      <c r="A32" s="99">
        <v>23377</v>
      </c>
      <c r="B32" s="100">
        <v>2.9449999999999998</v>
      </c>
    </row>
    <row r="33" spans="1:2">
      <c r="A33" s="99">
        <v>23743</v>
      </c>
      <c r="B33" s="100">
        <v>2.92</v>
      </c>
    </row>
    <row r="34" spans="1:2">
      <c r="A34" s="99">
        <v>24108</v>
      </c>
      <c r="B34" s="100">
        <v>2.9369999999999998</v>
      </c>
    </row>
    <row r="35" spans="1:2">
      <c r="A35" s="99">
        <v>24473</v>
      </c>
      <c r="B35" s="100">
        <v>3.0270000000000001</v>
      </c>
    </row>
    <row r="36" spans="1:2">
      <c r="A36" s="99">
        <v>24838</v>
      </c>
      <c r="B36" s="100">
        <v>3.07</v>
      </c>
    </row>
    <row r="37" spans="1:2">
      <c r="A37" s="99">
        <v>25204</v>
      </c>
      <c r="B37" s="100">
        <v>3.2949999999999999</v>
      </c>
    </row>
    <row r="38" spans="1:2">
      <c r="A38" s="99">
        <v>25569</v>
      </c>
      <c r="B38" s="100">
        <v>3.351</v>
      </c>
    </row>
    <row r="39" spans="1:2">
      <c r="A39" s="99">
        <v>25934</v>
      </c>
      <c r="B39" s="100">
        <v>3.56</v>
      </c>
    </row>
    <row r="40" spans="1:2">
      <c r="A40" s="99">
        <v>26299</v>
      </c>
      <c r="B40" s="100">
        <v>3.56</v>
      </c>
    </row>
    <row r="41" spans="1:2">
      <c r="A41" s="99">
        <v>26665</v>
      </c>
      <c r="B41" s="100">
        <v>3.8730000000000002</v>
      </c>
    </row>
    <row r="42" spans="1:2">
      <c r="A42" s="99">
        <v>27030</v>
      </c>
      <c r="B42" s="100">
        <v>10.372999999999999</v>
      </c>
    </row>
    <row r="43" spans="1:2">
      <c r="A43" s="99">
        <v>27395</v>
      </c>
      <c r="B43" s="100">
        <v>11.16</v>
      </c>
    </row>
    <row r="44" spans="1:2">
      <c r="A44" s="99">
        <v>27760</v>
      </c>
      <c r="B44" s="100">
        <v>12.645</v>
      </c>
    </row>
    <row r="45" spans="1:2">
      <c r="A45" s="99">
        <v>28126</v>
      </c>
      <c r="B45" s="100">
        <v>14.295999999999999</v>
      </c>
    </row>
    <row r="46" spans="1:2">
      <c r="A46" s="99">
        <v>28491</v>
      </c>
      <c r="B46" s="100">
        <v>14.85</v>
      </c>
    </row>
    <row r="47" spans="1:2">
      <c r="A47" s="99">
        <v>28856</v>
      </c>
      <c r="B47" s="100">
        <v>22.404</v>
      </c>
    </row>
    <row r="48" spans="1:2">
      <c r="A48" s="99">
        <v>29221</v>
      </c>
      <c r="B48" s="100">
        <v>37.375</v>
      </c>
    </row>
    <row r="49" spans="1:2">
      <c r="A49" s="99">
        <v>29587</v>
      </c>
      <c r="B49" s="100">
        <v>36.667000000000002</v>
      </c>
    </row>
    <row r="50" spans="1:2">
      <c r="A50" s="99">
        <v>29952</v>
      </c>
      <c r="B50" s="100">
        <v>33.636000000000003</v>
      </c>
    </row>
    <row r="51" spans="1:2">
      <c r="A51" s="99">
        <v>30317</v>
      </c>
      <c r="B51" s="100">
        <v>30.395</v>
      </c>
    </row>
    <row r="52" spans="1:2">
      <c r="A52" s="99">
        <v>30682</v>
      </c>
      <c r="B52" s="100">
        <v>29.276</v>
      </c>
    </row>
    <row r="53" spans="1:2">
      <c r="A53" s="99">
        <v>31048</v>
      </c>
      <c r="B53" s="100">
        <v>27.972999999999999</v>
      </c>
    </row>
    <row r="54" spans="1:2">
      <c r="A54" s="99">
        <v>31413</v>
      </c>
      <c r="B54" s="100">
        <v>15.04</v>
      </c>
    </row>
    <row r="55" spans="1:2">
      <c r="A55" s="99">
        <v>31778</v>
      </c>
      <c r="B55" s="100">
        <v>19.161999999999999</v>
      </c>
    </row>
    <row r="56" spans="1:2">
      <c r="A56" s="99">
        <v>32143</v>
      </c>
      <c r="B56" s="100">
        <v>15.96</v>
      </c>
    </row>
    <row r="57" spans="1:2">
      <c r="A57" s="99">
        <v>32509</v>
      </c>
      <c r="B57" s="100">
        <v>19.591000000000001</v>
      </c>
    </row>
    <row r="58" spans="1:2">
      <c r="A58" s="99">
        <v>32874</v>
      </c>
      <c r="B58" s="100">
        <v>24.492999999999999</v>
      </c>
    </row>
    <row r="59" spans="1:2">
      <c r="A59" s="99">
        <v>33239</v>
      </c>
      <c r="B59" s="100">
        <v>21.481000000000002</v>
      </c>
    </row>
    <row r="60" spans="1:2">
      <c r="A60" s="99">
        <v>33604</v>
      </c>
      <c r="B60" s="100">
        <v>20.561</v>
      </c>
    </row>
    <row r="61" spans="1:2">
      <c r="A61" s="99">
        <v>33970</v>
      </c>
      <c r="B61" s="100">
        <v>18.457999999999998</v>
      </c>
    </row>
    <row r="62" spans="1:2">
      <c r="A62" s="99">
        <v>34335</v>
      </c>
      <c r="B62" s="100">
        <v>17.186</v>
      </c>
    </row>
    <row r="63" spans="1:2">
      <c r="A63" s="99">
        <v>34700</v>
      </c>
      <c r="B63" s="100">
        <v>18.428000000000001</v>
      </c>
    </row>
    <row r="64" spans="1:2">
      <c r="A64" s="99">
        <v>35065</v>
      </c>
      <c r="B64" s="100">
        <v>22.154</v>
      </c>
    </row>
    <row r="65" spans="1:2">
      <c r="A65" s="99">
        <v>35431</v>
      </c>
      <c r="B65" s="100">
        <v>20.599</v>
      </c>
    </row>
    <row r="66" spans="1:2">
      <c r="A66" s="99">
        <v>35796</v>
      </c>
      <c r="B66" s="100">
        <v>14.388</v>
      </c>
    </row>
    <row r="67" spans="1:2">
      <c r="A67" s="99">
        <v>36161</v>
      </c>
      <c r="B67" s="100">
        <v>19.251999999999999</v>
      </c>
    </row>
    <row r="68" spans="1:2">
      <c r="A68" s="99">
        <v>36526</v>
      </c>
      <c r="B68" s="100">
        <v>30.297999999999998</v>
      </c>
    </row>
    <row r="69" spans="1:2">
      <c r="A69" s="99">
        <v>36892</v>
      </c>
      <c r="B69" s="100">
        <v>25.923999999999999</v>
      </c>
    </row>
    <row r="70" spans="1:2">
      <c r="A70" s="99">
        <v>37257</v>
      </c>
      <c r="B70" s="100">
        <v>26.097999999999999</v>
      </c>
    </row>
    <row r="71" spans="1:2">
      <c r="A71" s="99">
        <v>37622</v>
      </c>
      <c r="B71" s="100">
        <v>31.14</v>
      </c>
    </row>
    <row r="72" spans="1:2">
      <c r="A72" s="99">
        <v>37987</v>
      </c>
      <c r="B72" s="100">
        <v>41.438000000000002</v>
      </c>
    </row>
    <row r="73" spans="1:2">
      <c r="A73" s="99">
        <v>38353</v>
      </c>
      <c r="B73" s="100">
        <v>56.466000000000001</v>
      </c>
    </row>
    <row r="74" spans="1:2">
      <c r="A74" s="99">
        <v>38718</v>
      </c>
      <c r="B74" s="100">
        <v>66.102999999999994</v>
      </c>
    </row>
    <row r="75" spans="1:2">
      <c r="A75" s="99">
        <v>39083</v>
      </c>
      <c r="B75" s="100">
        <v>72.363</v>
      </c>
    </row>
    <row r="76" spans="1:2">
      <c r="A76" s="99">
        <v>39448</v>
      </c>
      <c r="B76" s="100">
        <v>99.567999999999998</v>
      </c>
    </row>
    <row r="77" spans="1:2">
      <c r="A77" s="99">
        <v>39814</v>
      </c>
      <c r="B77" s="100">
        <v>61.692999999999998</v>
      </c>
    </row>
    <row r="78" spans="1:2">
      <c r="A78" s="99">
        <v>40179</v>
      </c>
      <c r="B78" s="100">
        <v>79.427999999999997</v>
      </c>
    </row>
    <row r="79" spans="1:2">
      <c r="A79" s="99">
        <v>40544</v>
      </c>
      <c r="B79" s="100">
        <v>95.076999999999998</v>
      </c>
    </row>
    <row r="80" spans="1:2">
      <c r="A80" s="99">
        <v>40909</v>
      </c>
      <c r="B80" s="101" t="e">
        <f>NA()</f>
        <v>#N/A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45"/>
  <sheetViews>
    <sheetView workbookViewId="0">
      <pane xSplit="1" ySplit="1" topLeftCell="AT17" activePane="bottomRight" state="frozen"/>
      <selection pane="topRight" activeCell="B1" sqref="B1"/>
      <selection pane="bottomLeft" activeCell="A2" sqref="A2"/>
      <selection pane="bottomRight" activeCell="W29" sqref="W29:BA29"/>
    </sheetView>
  </sheetViews>
  <sheetFormatPr defaultRowHeight="15"/>
  <cols>
    <col min="1" max="1" width="37.28515625" style="104" bestFit="1" customWidth="1"/>
    <col min="2" max="2" width="12" style="104" bestFit="1" customWidth="1"/>
    <col min="3" max="53" width="11.42578125" style="104" bestFit="1" customWidth="1"/>
    <col min="54" max="54" width="5" style="104" bestFit="1" customWidth="1"/>
    <col min="55" max="256" width="9.140625" style="104"/>
    <col min="257" max="257" width="37.28515625" style="104" bestFit="1" customWidth="1"/>
    <col min="258" max="258" width="12" style="104" bestFit="1" customWidth="1"/>
    <col min="259" max="309" width="11.42578125" style="104" bestFit="1" customWidth="1"/>
    <col min="310" max="310" width="5" style="104" bestFit="1" customWidth="1"/>
    <col min="311" max="512" width="9.140625" style="104"/>
    <col min="513" max="513" width="37.28515625" style="104" bestFit="1" customWidth="1"/>
    <col min="514" max="514" width="12" style="104" bestFit="1" customWidth="1"/>
    <col min="515" max="565" width="11.42578125" style="104" bestFit="1" customWidth="1"/>
    <col min="566" max="566" width="5" style="104" bestFit="1" customWidth="1"/>
    <col min="567" max="768" width="9.140625" style="104"/>
    <col min="769" max="769" width="37.28515625" style="104" bestFit="1" customWidth="1"/>
    <col min="770" max="770" width="12" style="104" bestFit="1" customWidth="1"/>
    <col min="771" max="821" width="11.42578125" style="104" bestFit="1" customWidth="1"/>
    <col min="822" max="822" width="5" style="104" bestFit="1" customWidth="1"/>
    <col min="823" max="1024" width="9.140625" style="104"/>
    <col min="1025" max="1025" width="37.28515625" style="104" bestFit="1" customWidth="1"/>
    <col min="1026" max="1026" width="12" style="104" bestFit="1" customWidth="1"/>
    <col min="1027" max="1077" width="11.42578125" style="104" bestFit="1" customWidth="1"/>
    <col min="1078" max="1078" width="5" style="104" bestFit="1" customWidth="1"/>
    <col min="1079" max="1280" width="9.140625" style="104"/>
    <col min="1281" max="1281" width="37.28515625" style="104" bestFit="1" customWidth="1"/>
    <col min="1282" max="1282" width="12" style="104" bestFit="1" customWidth="1"/>
    <col min="1283" max="1333" width="11.42578125" style="104" bestFit="1" customWidth="1"/>
    <col min="1334" max="1334" width="5" style="104" bestFit="1" customWidth="1"/>
    <col min="1335" max="1536" width="9.140625" style="104"/>
    <col min="1537" max="1537" width="37.28515625" style="104" bestFit="1" customWidth="1"/>
    <col min="1538" max="1538" width="12" style="104" bestFit="1" customWidth="1"/>
    <col min="1539" max="1589" width="11.42578125" style="104" bestFit="1" customWidth="1"/>
    <col min="1590" max="1590" width="5" style="104" bestFit="1" customWidth="1"/>
    <col min="1591" max="1792" width="9.140625" style="104"/>
    <col min="1793" max="1793" width="37.28515625" style="104" bestFit="1" customWidth="1"/>
    <col min="1794" max="1794" width="12" style="104" bestFit="1" customWidth="1"/>
    <col min="1795" max="1845" width="11.42578125" style="104" bestFit="1" customWidth="1"/>
    <col min="1846" max="1846" width="5" style="104" bestFit="1" customWidth="1"/>
    <col min="1847" max="2048" width="9.140625" style="104"/>
    <col min="2049" max="2049" width="37.28515625" style="104" bestFit="1" customWidth="1"/>
    <col min="2050" max="2050" width="12" style="104" bestFit="1" customWidth="1"/>
    <col min="2051" max="2101" width="11.42578125" style="104" bestFit="1" customWidth="1"/>
    <col min="2102" max="2102" width="5" style="104" bestFit="1" customWidth="1"/>
    <col min="2103" max="2304" width="9.140625" style="104"/>
    <col min="2305" max="2305" width="37.28515625" style="104" bestFit="1" customWidth="1"/>
    <col min="2306" max="2306" width="12" style="104" bestFit="1" customWidth="1"/>
    <col min="2307" max="2357" width="11.42578125" style="104" bestFit="1" customWidth="1"/>
    <col min="2358" max="2358" width="5" style="104" bestFit="1" customWidth="1"/>
    <col min="2359" max="2560" width="9.140625" style="104"/>
    <col min="2561" max="2561" width="37.28515625" style="104" bestFit="1" customWidth="1"/>
    <col min="2562" max="2562" width="12" style="104" bestFit="1" customWidth="1"/>
    <col min="2563" max="2613" width="11.42578125" style="104" bestFit="1" customWidth="1"/>
    <col min="2614" max="2614" width="5" style="104" bestFit="1" customWidth="1"/>
    <col min="2615" max="2816" width="9.140625" style="104"/>
    <col min="2817" max="2817" width="37.28515625" style="104" bestFit="1" customWidth="1"/>
    <col min="2818" max="2818" width="12" style="104" bestFit="1" customWidth="1"/>
    <col min="2819" max="2869" width="11.42578125" style="104" bestFit="1" customWidth="1"/>
    <col min="2870" max="2870" width="5" style="104" bestFit="1" customWidth="1"/>
    <col min="2871" max="3072" width="9.140625" style="104"/>
    <col min="3073" max="3073" width="37.28515625" style="104" bestFit="1" customWidth="1"/>
    <col min="3074" max="3074" width="12" style="104" bestFit="1" customWidth="1"/>
    <col min="3075" max="3125" width="11.42578125" style="104" bestFit="1" customWidth="1"/>
    <col min="3126" max="3126" width="5" style="104" bestFit="1" customWidth="1"/>
    <col min="3127" max="3328" width="9.140625" style="104"/>
    <col min="3329" max="3329" width="37.28515625" style="104" bestFit="1" customWidth="1"/>
    <col min="3330" max="3330" width="12" style="104" bestFit="1" customWidth="1"/>
    <col min="3331" max="3381" width="11.42578125" style="104" bestFit="1" customWidth="1"/>
    <col min="3382" max="3382" width="5" style="104" bestFit="1" customWidth="1"/>
    <col min="3383" max="3584" width="9.140625" style="104"/>
    <col min="3585" max="3585" width="37.28515625" style="104" bestFit="1" customWidth="1"/>
    <col min="3586" max="3586" width="12" style="104" bestFit="1" customWidth="1"/>
    <col min="3587" max="3637" width="11.42578125" style="104" bestFit="1" customWidth="1"/>
    <col min="3638" max="3638" width="5" style="104" bestFit="1" customWidth="1"/>
    <col min="3639" max="3840" width="9.140625" style="104"/>
    <col min="3841" max="3841" width="37.28515625" style="104" bestFit="1" customWidth="1"/>
    <col min="3842" max="3842" width="12" style="104" bestFit="1" customWidth="1"/>
    <col min="3843" max="3893" width="11.42578125" style="104" bestFit="1" customWidth="1"/>
    <col min="3894" max="3894" width="5" style="104" bestFit="1" customWidth="1"/>
    <col min="3895" max="4096" width="9.140625" style="104"/>
    <col min="4097" max="4097" width="37.28515625" style="104" bestFit="1" customWidth="1"/>
    <col min="4098" max="4098" width="12" style="104" bestFit="1" customWidth="1"/>
    <col min="4099" max="4149" width="11.42578125" style="104" bestFit="1" customWidth="1"/>
    <col min="4150" max="4150" width="5" style="104" bestFit="1" customWidth="1"/>
    <col min="4151" max="4352" width="9.140625" style="104"/>
    <col min="4353" max="4353" width="37.28515625" style="104" bestFit="1" customWidth="1"/>
    <col min="4354" max="4354" width="12" style="104" bestFit="1" customWidth="1"/>
    <col min="4355" max="4405" width="11.42578125" style="104" bestFit="1" customWidth="1"/>
    <col min="4406" max="4406" width="5" style="104" bestFit="1" customWidth="1"/>
    <col min="4407" max="4608" width="9.140625" style="104"/>
    <col min="4609" max="4609" width="37.28515625" style="104" bestFit="1" customWidth="1"/>
    <col min="4610" max="4610" width="12" style="104" bestFit="1" customWidth="1"/>
    <col min="4611" max="4661" width="11.42578125" style="104" bestFit="1" customWidth="1"/>
    <col min="4662" max="4662" width="5" style="104" bestFit="1" customWidth="1"/>
    <col min="4663" max="4864" width="9.140625" style="104"/>
    <col min="4865" max="4865" width="37.28515625" style="104" bestFit="1" customWidth="1"/>
    <col min="4866" max="4866" width="12" style="104" bestFit="1" customWidth="1"/>
    <col min="4867" max="4917" width="11.42578125" style="104" bestFit="1" customWidth="1"/>
    <col min="4918" max="4918" width="5" style="104" bestFit="1" customWidth="1"/>
    <col min="4919" max="5120" width="9.140625" style="104"/>
    <col min="5121" max="5121" width="37.28515625" style="104" bestFit="1" customWidth="1"/>
    <col min="5122" max="5122" width="12" style="104" bestFit="1" customWidth="1"/>
    <col min="5123" max="5173" width="11.42578125" style="104" bestFit="1" customWidth="1"/>
    <col min="5174" max="5174" width="5" style="104" bestFit="1" customWidth="1"/>
    <col min="5175" max="5376" width="9.140625" style="104"/>
    <col min="5377" max="5377" width="37.28515625" style="104" bestFit="1" customWidth="1"/>
    <col min="5378" max="5378" width="12" style="104" bestFit="1" customWidth="1"/>
    <col min="5379" max="5429" width="11.42578125" style="104" bestFit="1" customWidth="1"/>
    <col min="5430" max="5430" width="5" style="104" bestFit="1" customWidth="1"/>
    <col min="5431" max="5632" width="9.140625" style="104"/>
    <col min="5633" max="5633" width="37.28515625" style="104" bestFit="1" customWidth="1"/>
    <col min="5634" max="5634" width="12" style="104" bestFit="1" customWidth="1"/>
    <col min="5635" max="5685" width="11.42578125" style="104" bestFit="1" customWidth="1"/>
    <col min="5686" max="5686" width="5" style="104" bestFit="1" customWidth="1"/>
    <col min="5687" max="5888" width="9.140625" style="104"/>
    <col min="5889" max="5889" width="37.28515625" style="104" bestFit="1" customWidth="1"/>
    <col min="5890" max="5890" width="12" style="104" bestFit="1" customWidth="1"/>
    <col min="5891" max="5941" width="11.42578125" style="104" bestFit="1" customWidth="1"/>
    <col min="5942" max="5942" width="5" style="104" bestFit="1" customWidth="1"/>
    <col min="5943" max="6144" width="9.140625" style="104"/>
    <col min="6145" max="6145" width="37.28515625" style="104" bestFit="1" customWidth="1"/>
    <col min="6146" max="6146" width="12" style="104" bestFit="1" customWidth="1"/>
    <col min="6147" max="6197" width="11.42578125" style="104" bestFit="1" customWidth="1"/>
    <col min="6198" max="6198" width="5" style="104" bestFit="1" customWidth="1"/>
    <col min="6199" max="6400" width="9.140625" style="104"/>
    <col min="6401" max="6401" width="37.28515625" style="104" bestFit="1" customWidth="1"/>
    <col min="6402" max="6402" width="12" style="104" bestFit="1" customWidth="1"/>
    <col min="6403" max="6453" width="11.42578125" style="104" bestFit="1" customWidth="1"/>
    <col min="6454" max="6454" width="5" style="104" bestFit="1" customWidth="1"/>
    <col min="6455" max="6656" width="9.140625" style="104"/>
    <col min="6657" max="6657" width="37.28515625" style="104" bestFit="1" customWidth="1"/>
    <col min="6658" max="6658" width="12" style="104" bestFit="1" customWidth="1"/>
    <col min="6659" max="6709" width="11.42578125" style="104" bestFit="1" customWidth="1"/>
    <col min="6710" max="6710" width="5" style="104" bestFit="1" customWidth="1"/>
    <col min="6711" max="6912" width="9.140625" style="104"/>
    <col min="6913" max="6913" width="37.28515625" style="104" bestFit="1" customWidth="1"/>
    <col min="6914" max="6914" width="12" style="104" bestFit="1" customWidth="1"/>
    <col min="6915" max="6965" width="11.42578125" style="104" bestFit="1" customWidth="1"/>
    <col min="6966" max="6966" width="5" style="104" bestFit="1" customWidth="1"/>
    <col min="6967" max="7168" width="9.140625" style="104"/>
    <col min="7169" max="7169" width="37.28515625" style="104" bestFit="1" customWidth="1"/>
    <col min="7170" max="7170" width="12" style="104" bestFit="1" customWidth="1"/>
    <col min="7171" max="7221" width="11.42578125" style="104" bestFit="1" customWidth="1"/>
    <col min="7222" max="7222" width="5" style="104" bestFit="1" customWidth="1"/>
    <col min="7223" max="7424" width="9.140625" style="104"/>
    <col min="7425" max="7425" width="37.28515625" style="104" bestFit="1" customWidth="1"/>
    <col min="7426" max="7426" width="12" style="104" bestFit="1" customWidth="1"/>
    <col min="7427" max="7477" width="11.42578125" style="104" bestFit="1" customWidth="1"/>
    <col min="7478" max="7478" width="5" style="104" bestFit="1" customWidth="1"/>
    <col min="7479" max="7680" width="9.140625" style="104"/>
    <col min="7681" max="7681" width="37.28515625" style="104" bestFit="1" customWidth="1"/>
    <col min="7682" max="7682" width="12" style="104" bestFit="1" customWidth="1"/>
    <col min="7683" max="7733" width="11.42578125" style="104" bestFit="1" customWidth="1"/>
    <col min="7734" max="7734" width="5" style="104" bestFit="1" customWidth="1"/>
    <col min="7735" max="7936" width="9.140625" style="104"/>
    <col min="7937" max="7937" width="37.28515625" style="104" bestFit="1" customWidth="1"/>
    <col min="7938" max="7938" width="12" style="104" bestFit="1" customWidth="1"/>
    <col min="7939" max="7989" width="11.42578125" style="104" bestFit="1" customWidth="1"/>
    <col min="7990" max="7990" width="5" style="104" bestFit="1" customWidth="1"/>
    <col min="7991" max="8192" width="9.140625" style="104"/>
    <col min="8193" max="8193" width="37.28515625" style="104" bestFit="1" customWidth="1"/>
    <col min="8194" max="8194" width="12" style="104" bestFit="1" customWidth="1"/>
    <col min="8195" max="8245" width="11.42578125" style="104" bestFit="1" customWidth="1"/>
    <col min="8246" max="8246" width="5" style="104" bestFit="1" customWidth="1"/>
    <col min="8247" max="8448" width="9.140625" style="104"/>
    <col min="8449" max="8449" width="37.28515625" style="104" bestFit="1" customWidth="1"/>
    <col min="8450" max="8450" width="12" style="104" bestFit="1" customWidth="1"/>
    <col min="8451" max="8501" width="11.42578125" style="104" bestFit="1" customWidth="1"/>
    <col min="8502" max="8502" width="5" style="104" bestFit="1" customWidth="1"/>
    <col min="8503" max="8704" width="9.140625" style="104"/>
    <col min="8705" max="8705" width="37.28515625" style="104" bestFit="1" customWidth="1"/>
    <col min="8706" max="8706" width="12" style="104" bestFit="1" customWidth="1"/>
    <col min="8707" max="8757" width="11.42578125" style="104" bestFit="1" customWidth="1"/>
    <col min="8758" max="8758" width="5" style="104" bestFit="1" customWidth="1"/>
    <col min="8759" max="8960" width="9.140625" style="104"/>
    <col min="8961" max="8961" width="37.28515625" style="104" bestFit="1" customWidth="1"/>
    <col min="8962" max="8962" width="12" style="104" bestFit="1" customWidth="1"/>
    <col min="8963" max="9013" width="11.42578125" style="104" bestFit="1" customWidth="1"/>
    <col min="9014" max="9014" width="5" style="104" bestFit="1" customWidth="1"/>
    <col min="9015" max="9216" width="9.140625" style="104"/>
    <col min="9217" max="9217" width="37.28515625" style="104" bestFit="1" customWidth="1"/>
    <col min="9218" max="9218" width="12" style="104" bestFit="1" customWidth="1"/>
    <col min="9219" max="9269" width="11.42578125" style="104" bestFit="1" customWidth="1"/>
    <col min="9270" max="9270" width="5" style="104" bestFit="1" customWidth="1"/>
    <col min="9271" max="9472" width="9.140625" style="104"/>
    <col min="9473" max="9473" width="37.28515625" style="104" bestFit="1" customWidth="1"/>
    <col min="9474" max="9474" width="12" style="104" bestFit="1" customWidth="1"/>
    <col min="9475" max="9525" width="11.42578125" style="104" bestFit="1" customWidth="1"/>
    <col min="9526" max="9526" width="5" style="104" bestFit="1" customWidth="1"/>
    <col min="9527" max="9728" width="9.140625" style="104"/>
    <col min="9729" max="9729" width="37.28515625" style="104" bestFit="1" customWidth="1"/>
    <col min="9730" max="9730" width="12" style="104" bestFit="1" customWidth="1"/>
    <col min="9731" max="9781" width="11.42578125" style="104" bestFit="1" customWidth="1"/>
    <col min="9782" max="9782" width="5" style="104" bestFit="1" customWidth="1"/>
    <col min="9783" max="9984" width="9.140625" style="104"/>
    <col min="9985" max="9985" width="37.28515625" style="104" bestFit="1" customWidth="1"/>
    <col min="9986" max="9986" width="12" style="104" bestFit="1" customWidth="1"/>
    <col min="9987" max="10037" width="11.42578125" style="104" bestFit="1" customWidth="1"/>
    <col min="10038" max="10038" width="5" style="104" bestFit="1" customWidth="1"/>
    <col min="10039" max="10240" width="9.140625" style="104"/>
    <col min="10241" max="10241" width="37.28515625" style="104" bestFit="1" customWidth="1"/>
    <col min="10242" max="10242" width="12" style="104" bestFit="1" customWidth="1"/>
    <col min="10243" max="10293" width="11.42578125" style="104" bestFit="1" customWidth="1"/>
    <col min="10294" max="10294" width="5" style="104" bestFit="1" customWidth="1"/>
    <col min="10295" max="10496" width="9.140625" style="104"/>
    <col min="10497" max="10497" width="37.28515625" style="104" bestFit="1" customWidth="1"/>
    <col min="10498" max="10498" width="12" style="104" bestFit="1" customWidth="1"/>
    <col min="10499" max="10549" width="11.42578125" style="104" bestFit="1" customWidth="1"/>
    <col min="10550" max="10550" width="5" style="104" bestFit="1" customWidth="1"/>
    <col min="10551" max="10752" width="9.140625" style="104"/>
    <col min="10753" max="10753" width="37.28515625" style="104" bestFit="1" customWidth="1"/>
    <col min="10754" max="10754" width="12" style="104" bestFit="1" customWidth="1"/>
    <col min="10755" max="10805" width="11.42578125" style="104" bestFit="1" customWidth="1"/>
    <col min="10806" max="10806" width="5" style="104" bestFit="1" customWidth="1"/>
    <col min="10807" max="11008" width="9.140625" style="104"/>
    <col min="11009" max="11009" width="37.28515625" style="104" bestFit="1" customWidth="1"/>
    <col min="11010" max="11010" width="12" style="104" bestFit="1" customWidth="1"/>
    <col min="11011" max="11061" width="11.42578125" style="104" bestFit="1" customWidth="1"/>
    <col min="11062" max="11062" width="5" style="104" bestFit="1" customWidth="1"/>
    <col min="11063" max="11264" width="9.140625" style="104"/>
    <col min="11265" max="11265" width="37.28515625" style="104" bestFit="1" customWidth="1"/>
    <col min="11266" max="11266" width="12" style="104" bestFit="1" customWidth="1"/>
    <col min="11267" max="11317" width="11.42578125" style="104" bestFit="1" customWidth="1"/>
    <col min="11318" max="11318" width="5" style="104" bestFit="1" customWidth="1"/>
    <col min="11319" max="11520" width="9.140625" style="104"/>
    <col min="11521" max="11521" width="37.28515625" style="104" bestFit="1" customWidth="1"/>
    <col min="11522" max="11522" width="12" style="104" bestFit="1" customWidth="1"/>
    <col min="11523" max="11573" width="11.42578125" style="104" bestFit="1" customWidth="1"/>
    <col min="11574" max="11574" width="5" style="104" bestFit="1" customWidth="1"/>
    <col min="11575" max="11776" width="9.140625" style="104"/>
    <col min="11777" max="11777" width="37.28515625" style="104" bestFit="1" customWidth="1"/>
    <col min="11778" max="11778" width="12" style="104" bestFit="1" customWidth="1"/>
    <col min="11779" max="11829" width="11.42578125" style="104" bestFit="1" customWidth="1"/>
    <col min="11830" max="11830" width="5" style="104" bestFit="1" customWidth="1"/>
    <col min="11831" max="12032" width="9.140625" style="104"/>
    <col min="12033" max="12033" width="37.28515625" style="104" bestFit="1" customWidth="1"/>
    <col min="12034" max="12034" width="12" style="104" bestFit="1" customWidth="1"/>
    <col min="12035" max="12085" width="11.42578125" style="104" bestFit="1" customWidth="1"/>
    <col min="12086" max="12086" width="5" style="104" bestFit="1" customWidth="1"/>
    <col min="12087" max="12288" width="9.140625" style="104"/>
    <col min="12289" max="12289" width="37.28515625" style="104" bestFit="1" customWidth="1"/>
    <col min="12290" max="12290" width="12" style="104" bestFit="1" customWidth="1"/>
    <col min="12291" max="12341" width="11.42578125" style="104" bestFit="1" customWidth="1"/>
    <col min="12342" max="12342" width="5" style="104" bestFit="1" customWidth="1"/>
    <col min="12343" max="12544" width="9.140625" style="104"/>
    <col min="12545" max="12545" width="37.28515625" style="104" bestFit="1" customWidth="1"/>
    <col min="12546" max="12546" width="12" style="104" bestFit="1" customWidth="1"/>
    <col min="12547" max="12597" width="11.42578125" style="104" bestFit="1" customWidth="1"/>
    <col min="12598" max="12598" width="5" style="104" bestFit="1" customWidth="1"/>
    <col min="12599" max="12800" width="9.140625" style="104"/>
    <col min="12801" max="12801" width="37.28515625" style="104" bestFit="1" customWidth="1"/>
    <col min="12802" max="12802" width="12" style="104" bestFit="1" customWidth="1"/>
    <col min="12803" max="12853" width="11.42578125" style="104" bestFit="1" customWidth="1"/>
    <col min="12854" max="12854" width="5" style="104" bestFit="1" customWidth="1"/>
    <col min="12855" max="13056" width="9.140625" style="104"/>
    <col min="13057" max="13057" width="37.28515625" style="104" bestFit="1" customWidth="1"/>
    <col min="13058" max="13058" width="12" style="104" bestFit="1" customWidth="1"/>
    <col min="13059" max="13109" width="11.42578125" style="104" bestFit="1" customWidth="1"/>
    <col min="13110" max="13110" width="5" style="104" bestFit="1" customWidth="1"/>
    <col min="13111" max="13312" width="9.140625" style="104"/>
    <col min="13313" max="13313" width="37.28515625" style="104" bestFit="1" customWidth="1"/>
    <col min="13314" max="13314" width="12" style="104" bestFit="1" customWidth="1"/>
    <col min="13315" max="13365" width="11.42578125" style="104" bestFit="1" customWidth="1"/>
    <col min="13366" max="13366" width="5" style="104" bestFit="1" customWidth="1"/>
    <col min="13367" max="13568" width="9.140625" style="104"/>
    <col min="13569" max="13569" width="37.28515625" style="104" bestFit="1" customWidth="1"/>
    <col min="13570" max="13570" width="12" style="104" bestFit="1" customWidth="1"/>
    <col min="13571" max="13621" width="11.42578125" style="104" bestFit="1" customWidth="1"/>
    <col min="13622" max="13622" width="5" style="104" bestFit="1" customWidth="1"/>
    <col min="13623" max="13824" width="9.140625" style="104"/>
    <col min="13825" max="13825" width="37.28515625" style="104" bestFit="1" customWidth="1"/>
    <col min="13826" max="13826" width="12" style="104" bestFit="1" customWidth="1"/>
    <col min="13827" max="13877" width="11.42578125" style="104" bestFit="1" customWidth="1"/>
    <col min="13878" max="13878" width="5" style="104" bestFit="1" customWidth="1"/>
    <col min="13879" max="14080" width="9.140625" style="104"/>
    <col min="14081" max="14081" width="37.28515625" style="104" bestFit="1" customWidth="1"/>
    <col min="14082" max="14082" width="12" style="104" bestFit="1" customWidth="1"/>
    <col min="14083" max="14133" width="11.42578125" style="104" bestFit="1" customWidth="1"/>
    <col min="14134" max="14134" width="5" style="104" bestFit="1" customWidth="1"/>
    <col min="14135" max="14336" width="9.140625" style="104"/>
    <col min="14337" max="14337" width="37.28515625" style="104" bestFit="1" customWidth="1"/>
    <col min="14338" max="14338" width="12" style="104" bestFit="1" customWidth="1"/>
    <col min="14339" max="14389" width="11.42578125" style="104" bestFit="1" customWidth="1"/>
    <col min="14390" max="14390" width="5" style="104" bestFit="1" customWidth="1"/>
    <col min="14391" max="14592" width="9.140625" style="104"/>
    <col min="14593" max="14593" width="37.28515625" style="104" bestFit="1" customWidth="1"/>
    <col min="14594" max="14594" width="12" style="104" bestFit="1" customWidth="1"/>
    <col min="14595" max="14645" width="11.42578125" style="104" bestFit="1" customWidth="1"/>
    <col min="14646" max="14646" width="5" style="104" bestFit="1" customWidth="1"/>
    <col min="14647" max="14848" width="9.140625" style="104"/>
    <col min="14849" max="14849" width="37.28515625" style="104" bestFit="1" customWidth="1"/>
    <col min="14850" max="14850" width="12" style="104" bestFit="1" customWidth="1"/>
    <col min="14851" max="14901" width="11.42578125" style="104" bestFit="1" customWidth="1"/>
    <col min="14902" max="14902" width="5" style="104" bestFit="1" customWidth="1"/>
    <col min="14903" max="15104" width="9.140625" style="104"/>
    <col min="15105" max="15105" width="37.28515625" style="104" bestFit="1" customWidth="1"/>
    <col min="15106" max="15106" width="12" style="104" bestFit="1" customWidth="1"/>
    <col min="15107" max="15157" width="11.42578125" style="104" bestFit="1" customWidth="1"/>
    <col min="15158" max="15158" width="5" style="104" bestFit="1" customWidth="1"/>
    <col min="15159" max="15360" width="9.140625" style="104"/>
    <col min="15361" max="15361" width="37.28515625" style="104" bestFit="1" customWidth="1"/>
    <col min="15362" max="15362" width="12" style="104" bestFit="1" customWidth="1"/>
    <col min="15363" max="15413" width="11.42578125" style="104" bestFit="1" customWidth="1"/>
    <col min="15414" max="15414" width="5" style="104" bestFit="1" customWidth="1"/>
    <col min="15415" max="15616" width="9.140625" style="104"/>
    <col min="15617" max="15617" width="37.28515625" style="104" bestFit="1" customWidth="1"/>
    <col min="15618" max="15618" width="12" style="104" bestFit="1" customWidth="1"/>
    <col min="15619" max="15669" width="11.42578125" style="104" bestFit="1" customWidth="1"/>
    <col min="15670" max="15670" width="5" style="104" bestFit="1" customWidth="1"/>
    <col min="15671" max="15872" width="9.140625" style="104"/>
    <col min="15873" max="15873" width="37.28515625" style="104" bestFit="1" customWidth="1"/>
    <col min="15874" max="15874" width="12" style="104" bestFit="1" customWidth="1"/>
    <col min="15875" max="15925" width="11.42578125" style="104" bestFit="1" customWidth="1"/>
    <col min="15926" max="15926" width="5" style="104" bestFit="1" customWidth="1"/>
    <col min="15927" max="16128" width="9.140625" style="104"/>
    <col min="16129" max="16129" width="37.28515625" style="104" bestFit="1" customWidth="1"/>
    <col min="16130" max="16130" width="12" style="104" bestFit="1" customWidth="1"/>
    <col min="16131" max="16181" width="11.42578125" style="104" bestFit="1" customWidth="1"/>
    <col min="16182" max="16182" width="5" style="104" bestFit="1" customWidth="1"/>
    <col min="16183" max="16384" width="9.140625" style="104"/>
  </cols>
  <sheetData>
    <row r="1" spans="1:54">
      <c r="A1" s="104" t="s">
        <v>200</v>
      </c>
      <c r="B1" s="104" t="s">
        <v>201</v>
      </c>
      <c r="C1" s="104" t="s">
        <v>202</v>
      </c>
      <c r="D1" s="104" t="s">
        <v>203</v>
      </c>
      <c r="E1" s="104" t="s">
        <v>204</v>
      </c>
      <c r="F1" s="104" t="s">
        <v>205</v>
      </c>
      <c r="G1" s="104" t="s">
        <v>206</v>
      </c>
      <c r="H1" s="104" t="s">
        <v>207</v>
      </c>
      <c r="I1" s="104" t="s">
        <v>208</v>
      </c>
      <c r="J1" s="104" t="s">
        <v>209</v>
      </c>
      <c r="K1" s="104" t="s">
        <v>210</v>
      </c>
      <c r="L1" s="104" t="s">
        <v>211</v>
      </c>
      <c r="M1" s="104" t="s">
        <v>212</v>
      </c>
      <c r="N1" s="104" t="s">
        <v>213</v>
      </c>
      <c r="O1" s="104" t="s">
        <v>214</v>
      </c>
      <c r="P1" s="104" t="s">
        <v>215</v>
      </c>
      <c r="Q1" s="104" t="s">
        <v>216</v>
      </c>
      <c r="R1" s="104" t="s">
        <v>217</v>
      </c>
      <c r="S1" s="104" t="s">
        <v>218</v>
      </c>
      <c r="T1" s="104" t="s">
        <v>219</v>
      </c>
      <c r="U1" s="104" t="s">
        <v>220</v>
      </c>
      <c r="V1" s="104" t="s">
        <v>221</v>
      </c>
      <c r="W1" s="104" t="s">
        <v>222</v>
      </c>
      <c r="X1" s="104" t="s">
        <v>223</v>
      </c>
      <c r="Y1" s="104" t="s">
        <v>224</v>
      </c>
      <c r="Z1" s="104" t="s">
        <v>225</v>
      </c>
      <c r="AA1" s="104" t="s">
        <v>226</v>
      </c>
      <c r="AB1" s="104" t="s">
        <v>227</v>
      </c>
      <c r="AC1" s="104" t="s">
        <v>228</v>
      </c>
      <c r="AD1" s="104" t="s">
        <v>229</v>
      </c>
      <c r="AE1" s="104" t="s">
        <v>230</v>
      </c>
      <c r="AF1" s="104" t="s">
        <v>231</v>
      </c>
      <c r="AG1" s="104" t="s">
        <v>232</v>
      </c>
      <c r="AH1" s="104" t="s">
        <v>233</v>
      </c>
      <c r="AI1" s="104" t="s">
        <v>234</v>
      </c>
      <c r="AJ1" s="104" t="s">
        <v>235</v>
      </c>
      <c r="AK1" s="104" t="s">
        <v>236</v>
      </c>
      <c r="AL1" s="104" t="s">
        <v>237</v>
      </c>
      <c r="AM1" s="104" t="s">
        <v>238</v>
      </c>
      <c r="AN1" s="104" t="s">
        <v>239</v>
      </c>
      <c r="AO1" s="104" t="s">
        <v>240</v>
      </c>
      <c r="AP1" s="104" t="s">
        <v>241</v>
      </c>
      <c r="AQ1" s="104" t="s">
        <v>242</v>
      </c>
      <c r="AR1" s="104" t="s">
        <v>243</v>
      </c>
      <c r="AS1" s="104" t="s">
        <v>244</v>
      </c>
      <c r="AT1" s="104" t="s">
        <v>245</v>
      </c>
      <c r="AU1" s="104" t="s">
        <v>246</v>
      </c>
      <c r="AV1" s="104" t="s">
        <v>247</v>
      </c>
      <c r="AW1" s="104" t="s">
        <v>248</v>
      </c>
      <c r="AX1" s="104" t="s">
        <v>249</v>
      </c>
      <c r="AY1" s="104" t="s">
        <v>250</v>
      </c>
      <c r="AZ1" s="104" t="s">
        <v>251</v>
      </c>
      <c r="BA1" s="104" t="s">
        <v>252</v>
      </c>
      <c r="BB1" s="104" t="s">
        <v>253</v>
      </c>
    </row>
    <row r="2" spans="1:54">
      <c r="A2" s="104" t="s">
        <v>254</v>
      </c>
      <c r="B2" s="104" t="s">
        <v>255</v>
      </c>
      <c r="O2" s="104">
        <v>14.9955981095498</v>
      </c>
      <c r="P2" s="104">
        <v>15.608110414734099</v>
      </c>
      <c r="Q2" s="104">
        <v>18.348398694131198</v>
      </c>
      <c r="R2" s="104">
        <v>19.801277978600002</v>
      </c>
      <c r="S2" s="104">
        <v>21.484812818100401</v>
      </c>
      <c r="T2" s="104">
        <v>24.191254901927302</v>
      </c>
      <c r="U2" s="104">
        <v>26.541685150724</v>
      </c>
      <c r="V2" s="104">
        <v>30.155725753646799</v>
      </c>
      <c r="W2" s="104">
        <v>33.044316882213295</v>
      </c>
      <c r="X2" s="104">
        <v>36.948535156646599</v>
      </c>
      <c r="Y2" s="104">
        <v>40.786611442265801</v>
      </c>
      <c r="Z2" s="104">
        <v>41.5418176078446</v>
      </c>
      <c r="AA2" s="104">
        <v>46.7127641551849</v>
      </c>
      <c r="AB2" s="104">
        <v>45.402210579301951</v>
      </c>
      <c r="AC2" s="104">
        <v>48.611919766319346</v>
      </c>
      <c r="AD2" s="104">
        <v>51.098491634488255</v>
      </c>
      <c r="AE2" s="104">
        <v>49.313039538313703</v>
      </c>
      <c r="AF2" s="104">
        <v>54.147240788606702</v>
      </c>
      <c r="AG2" s="104">
        <v>56.607839952267597</v>
      </c>
      <c r="AH2" s="104">
        <v>61.246125079639597</v>
      </c>
      <c r="AI2" s="104">
        <v>64.813310793060793</v>
      </c>
      <c r="AJ2" s="104">
        <v>67.389611586087298</v>
      </c>
      <c r="AK2" s="104">
        <v>70.579317329834097</v>
      </c>
      <c r="AL2" s="104">
        <v>74.986395975780198</v>
      </c>
      <c r="AM2" s="104">
        <v>77.779747751369698</v>
      </c>
      <c r="AN2" s="104">
        <v>80.620284523167697</v>
      </c>
      <c r="AO2" s="104">
        <v>83.580628204850498</v>
      </c>
      <c r="AP2" s="104">
        <v>85.352509769899143</v>
      </c>
      <c r="AQ2" s="104">
        <v>86.99419252357481</v>
      </c>
      <c r="AR2" s="104">
        <v>89.6848467524661</v>
      </c>
      <c r="AS2" s="104">
        <v>91.487654541628501</v>
      </c>
      <c r="AT2" s="104">
        <v>93.766757908912652</v>
      </c>
      <c r="AU2" s="104">
        <v>96.806395555894795</v>
      </c>
      <c r="AV2" s="104">
        <v>100</v>
      </c>
      <c r="AW2" s="104">
        <v>103.986960256136</v>
      </c>
      <c r="AX2" s="104">
        <v>109.02989933606401</v>
      </c>
      <c r="AY2" s="104">
        <v>121.612105775713</v>
      </c>
      <c r="AZ2" s="104">
        <v>124.98583013936999</v>
      </c>
      <c r="BA2" s="104">
        <v>131.47586659018299</v>
      </c>
    </row>
    <row r="3" spans="1:54">
      <c r="A3" s="104" t="s">
        <v>256</v>
      </c>
      <c r="B3" s="104" t="s">
        <v>257</v>
      </c>
      <c r="X3" s="104">
        <v>34.178186162517903</v>
      </c>
      <c r="Y3" s="104">
        <v>36.6357482056141</v>
      </c>
      <c r="Z3" s="104">
        <v>39.400665926748097</v>
      </c>
      <c r="AA3" s="104">
        <v>42.838825617969597</v>
      </c>
      <c r="AB3" s="104">
        <v>44.612986012808101</v>
      </c>
      <c r="AC3" s="104">
        <v>45.74316751504395</v>
      </c>
      <c r="AD3" s="104">
        <v>48.309094699157853</v>
      </c>
      <c r="AE3" s="104">
        <v>51.959821146868549</v>
      </c>
      <c r="AF3" s="104">
        <v>55.69831137342635</v>
      </c>
      <c r="AG3" s="104">
        <v>59.628952527865849</v>
      </c>
      <c r="AH3" s="104">
        <v>63.276934311112946</v>
      </c>
      <c r="AI3" s="104">
        <v>63.274770355836999</v>
      </c>
      <c r="AJ3" s="104">
        <v>65.370552037813297</v>
      </c>
      <c r="AK3" s="104">
        <v>70.931432021433949</v>
      </c>
      <c r="AL3" s="104">
        <v>72.665655935075407</v>
      </c>
      <c r="AM3" s="104">
        <v>76.883973958797796</v>
      </c>
      <c r="AN3" s="104">
        <v>79.653941557263195</v>
      </c>
      <c r="AO3" s="104">
        <v>84.2035210841549</v>
      </c>
      <c r="AP3" s="104">
        <v>85.853683562487205</v>
      </c>
      <c r="AQ3" s="104">
        <v>86.798959404682407</v>
      </c>
      <c r="AR3" s="104">
        <v>89.904410531611603</v>
      </c>
      <c r="AS3" s="104">
        <v>90.978644806098401</v>
      </c>
      <c r="AT3" s="104">
        <v>94.507281077401302</v>
      </c>
      <c r="AU3" s="104">
        <v>97.222140535133747</v>
      </c>
      <c r="AV3" s="104">
        <v>100</v>
      </c>
      <c r="AW3" s="104">
        <v>103.65466122390001</v>
      </c>
      <c r="AX3" s="104">
        <v>107.21641717394201</v>
      </c>
      <c r="AY3" s="104">
        <v>115.068926686759</v>
      </c>
      <c r="AZ3" s="104">
        <v>120.08813330124499</v>
      </c>
      <c r="BA3" s="104">
        <v>126.019389843708</v>
      </c>
    </row>
    <row r="4" spans="1:54">
      <c r="A4" s="104" t="s">
        <v>258</v>
      </c>
      <c r="B4" s="104" t="s">
        <v>259</v>
      </c>
      <c r="AC4" s="104">
        <v>30.977592084534948</v>
      </c>
      <c r="AD4" s="104">
        <v>32.810745146819201</v>
      </c>
      <c r="AE4" s="104">
        <v>36.641004135665703</v>
      </c>
      <c r="AF4" s="104">
        <v>38.133628073175899</v>
      </c>
      <c r="AG4" s="104">
        <v>41.8363514384788</v>
      </c>
      <c r="AH4" s="104">
        <v>46.269100885731199</v>
      </c>
      <c r="AI4" s="104">
        <v>47.786753345992601</v>
      </c>
      <c r="AJ4" s="104">
        <v>49.596799691610997</v>
      </c>
      <c r="AK4" s="104">
        <v>52.850539291217203</v>
      </c>
      <c r="AL4" s="104">
        <v>59.986743670067753</v>
      </c>
      <c r="AM4" s="104">
        <v>64.293791951972551</v>
      </c>
      <c r="AN4" s="104">
        <v>68.320212218447409</v>
      </c>
      <c r="AO4" s="104">
        <v>72.091960061334603</v>
      </c>
      <c r="AP4" s="104">
        <v>74.270482857421996</v>
      </c>
      <c r="AQ4" s="104">
        <v>76.094046584082889</v>
      </c>
      <c r="AR4" s="104">
        <v>78.996896736682544</v>
      </c>
      <c r="AS4" s="104">
        <v>84.3098958333333</v>
      </c>
      <c r="AT4" s="104">
        <v>87.673343605547004</v>
      </c>
      <c r="AU4" s="104">
        <v>94.029807673230295</v>
      </c>
      <c r="AV4" s="104">
        <v>100</v>
      </c>
      <c r="AW4" s="104">
        <v>105.095166616632</v>
      </c>
      <c r="AX4" s="104">
        <v>111.632102235216</v>
      </c>
      <c r="AY4" s="104">
        <v>122.146267361111</v>
      </c>
      <c r="AZ4" s="104">
        <v>125.8713232663</v>
      </c>
      <c r="BA4" s="104">
        <v>130.72108485911099</v>
      </c>
    </row>
    <row r="5" spans="1:54">
      <c r="A5" s="104" t="s">
        <v>260</v>
      </c>
      <c r="B5" s="104" t="s">
        <v>261</v>
      </c>
      <c r="C5" s="104">
        <v>11.1837480941882</v>
      </c>
      <c r="D5" s="104">
        <v>11.4537865882776</v>
      </c>
      <c r="E5" s="104">
        <v>12.054795339256</v>
      </c>
      <c r="F5" s="104">
        <v>12.650264839059499</v>
      </c>
      <c r="G5" s="104">
        <v>13.058784612176099</v>
      </c>
      <c r="H5" s="104">
        <v>13.4132966865137</v>
      </c>
      <c r="I5" s="104">
        <v>13.7581150712916</v>
      </c>
      <c r="J5" s="104">
        <v>14.145862652609599</v>
      </c>
      <c r="K5" s="104">
        <v>14.7898006000864</v>
      </c>
      <c r="L5" s="104">
        <v>15.683004849743201</v>
      </c>
      <c r="M5" s="104">
        <v>16.599750916959199</v>
      </c>
      <c r="N5" s="104">
        <v>17.495724792251899</v>
      </c>
      <c r="O5" s="104">
        <v>18.556491389559302</v>
      </c>
      <c r="P5" s="104">
        <v>19.926071239153</v>
      </c>
      <c r="Q5" s="104">
        <v>22.645843559193601</v>
      </c>
      <c r="R5" s="104">
        <v>25.074497598484498</v>
      </c>
      <c r="S5" s="104">
        <v>27.7267216867324</v>
      </c>
      <c r="T5" s="104">
        <v>30.3592508010411</v>
      </c>
      <c r="U5" s="104">
        <v>33.167651139714501</v>
      </c>
      <c r="V5" s="104">
        <v>36.571895217200101</v>
      </c>
      <c r="W5" s="104">
        <v>40.8122674455064</v>
      </c>
      <c r="X5" s="104">
        <v>45.712896143635199</v>
      </c>
      <c r="Y5" s="104">
        <v>50.0860965409953</v>
      </c>
      <c r="Z5" s="104">
        <v>54.276445354238298</v>
      </c>
      <c r="AA5" s="104">
        <v>58.112519222367801</v>
      </c>
      <c r="AB5" s="104">
        <v>61.521939393118799</v>
      </c>
      <c r="AC5" s="104">
        <v>63.3060756355192</v>
      </c>
      <c r="AD5" s="104">
        <v>63.596522155815499</v>
      </c>
      <c r="AE5" s="104">
        <v>64.193276551873595</v>
      </c>
      <c r="AF5" s="104">
        <v>64.737437410407907</v>
      </c>
      <c r="AG5" s="104">
        <v>66.668817912135296</v>
      </c>
      <c r="AH5" s="104">
        <v>70.037550849525402</v>
      </c>
      <c r="AI5" s="104">
        <v>69.607924054479497</v>
      </c>
      <c r="AJ5" s="104">
        <v>71.858798434150899</v>
      </c>
      <c r="AK5" s="104">
        <v>74.752854583598307</v>
      </c>
      <c r="AL5" s="104">
        <v>78.673171778949197</v>
      </c>
      <c r="AM5" s="104">
        <v>80.300006411012106</v>
      </c>
      <c r="AN5" s="104">
        <v>82.799005179912697</v>
      </c>
      <c r="AO5" s="104">
        <v>84.549515381373794</v>
      </c>
      <c r="AP5" s="104">
        <v>86.403708386009299</v>
      </c>
      <c r="AQ5" s="104">
        <v>88.405394016013503</v>
      </c>
      <c r="AR5" s="104">
        <v>91.171352687975002</v>
      </c>
      <c r="AS5" s="104">
        <v>93.228548215736495</v>
      </c>
      <c r="AT5" s="104">
        <v>95.446556846554003</v>
      </c>
      <c r="AU5" s="104">
        <v>97.582439560989002</v>
      </c>
      <c r="AV5" s="104">
        <v>100</v>
      </c>
      <c r="AW5" s="104">
        <v>102.49587493124901</v>
      </c>
      <c r="AX5" s="104">
        <v>104.927582126369</v>
      </c>
      <c r="AY5" s="104">
        <v>108.488848185968</v>
      </c>
      <c r="AZ5" s="104">
        <v>108.35</v>
      </c>
      <c r="BA5" s="104">
        <v>110.611060214199</v>
      </c>
    </row>
    <row r="6" spans="1:54">
      <c r="A6" s="104" t="s">
        <v>262</v>
      </c>
      <c r="B6" s="104" t="s">
        <v>263</v>
      </c>
      <c r="AI6" s="104">
        <v>64.912598403103942</v>
      </c>
      <c r="AJ6" s="104">
        <v>53.767952234952404</v>
      </c>
      <c r="AK6" s="104">
        <v>60.225028033624994</v>
      </c>
      <c r="AL6" s="104">
        <v>66.805293847731306</v>
      </c>
      <c r="AM6" s="104">
        <v>72.678692764625794</v>
      </c>
      <c r="AN6" s="104">
        <v>76.286836793540999</v>
      </c>
      <c r="AO6" s="104">
        <v>81.1666666666667</v>
      </c>
      <c r="AP6" s="104">
        <v>82.510157677231803</v>
      </c>
      <c r="AQ6" s="104">
        <v>85.440634819404892</v>
      </c>
      <c r="AR6" s="104">
        <v>88.616509579432204</v>
      </c>
      <c r="AS6" s="104">
        <v>92.316908791373393</v>
      </c>
      <c r="AT6" s="104">
        <v>95.069610104686944</v>
      </c>
      <c r="AU6" s="104">
        <v>97.538132216394899</v>
      </c>
      <c r="AV6" s="104">
        <v>100</v>
      </c>
      <c r="AW6" s="104">
        <v>103.23914869971651</v>
      </c>
      <c r="AX6" s="104">
        <v>107.182490112477</v>
      </c>
      <c r="AY6" s="104">
        <v>113.0232351595635</v>
      </c>
      <c r="AZ6" s="104">
        <v>114.26642173908701</v>
      </c>
      <c r="BA6" s="104">
        <v>116.6744902850495</v>
      </c>
    </row>
    <row r="7" spans="1:54">
      <c r="A7" s="104" t="s">
        <v>264</v>
      </c>
      <c r="B7" s="104" t="s">
        <v>265</v>
      </c>
      <c r="AJ7" s="104">
        <v>0.77375484605268596</v>
      </c>
      <c r="AK7" s="104">
        <v>12.828722646036951</v>
      </c>
      <c r="AL7" s="104">
        <v>27.9721120759462</v>
      </c>
      <c r="AM7" s="104">
        <v>36.908457188785</v>
      </c>
      <c r="AN7" s="104">
        <v>54.252585809341802</v>
      </c>
      <c r="AO7" s="104">
        <v>58.129652809802998</v>
      </c>
      <c r="AP7" s="104">
        <v>68.9571110141529</v>
      </c>
      <c r="AQ7" s="104">
        <v>76.334757634000709</v>
      </c>
      <c r="AR7" s="104">
        <v>80.179682240212145</v>
      </c>
      <c r="AS7" s="104">
        <v>83.575495990944503</v>
      </c>
      <c r="AT7" s="104">
        <v>87.430009436929794</v>
      </c>
      <c r="AU7" s="104">
        <v>92.954081296528102</v>
      </c>
      <c r="AV7" s="104">
        <v>100</v>
      </c>
      <c r="AW7" s="104">
        <v>107.03302928468599</v>
      </c>
      <c r="AX7" s="104">
        <v>116.30230892534399</v>
      </c>
      <c r="AY7" s="104">
        <v>132.740056360354</v>
      </c>
      <c r="AZ7" s="104">
        <v>140.14501208434001</v>
      </c>
      <c r="BA7" s="104">
        <v>142.931739540736</v>
      </c>
    </row>
    <row r="8" spans="1:54">
      <c r="A8" s="104" t="s">
        <v>266</v>
      </c>
      <c r="B8" s="104" t="s">
        <v>267</v>
      </c>
      <c r="C8" s="104">
        <v>9.9355602635314995</v>
      </c>
      <c r="D8" s="104">
        <v>10.149966864668</v>
      </c>
      <c r="E8" s="104">
        <v>10.6337347685665</v>
      </c>
      <c r="F8" s="104">
        <v>10.939003972962199</v>
      </c>
      <c r="G8" s="104">
        <v>11.309688006895501</v>
      </c>
      <c r="H8" s="104">
        <v>11.8766165293633</v>
      </c>
      <c r="I8" s="104">
        <v>12.6372915994232</v>
      </c>
      <c r="J8" s="104">
        <v>13.5967231886554</v>
      </c>
      <c r="K8" s="104">
        <v>14.678154241667301</v>
      </c>
      <c r="L8" s="104">
        <v>15.190118170707599</v>
      </c>
      <c r="M8" s="104">
        <v>15.472451320357699</v>
      </c>
      <c r="N8" s="104">
        <v>16.493298660519052</v>
      </c>
      <c r="O8" s="104">
        <v>16.809737730010799</v>
      </c>
      <c r="P8" s="104">
        <v>17.939015216491399</v>
      </c>
      <c r="Q8" s="104">
        <v>20.8016370524902</v>
      </c>
      <c r="R8" s="104">
        <v>24.506698508808899</v>
      </c>
      <c r="S8" s="104">
        <v>26.040966456670201</v>
      </c>
      <c r="T8" s="104">
        <v>27.948847572992101</v>
      </c>
      <c r="U8" s="104">
        <v>30.027203057310501</v>
      </c>
      <c r="V8" s="104">
        <v>32.868889963858798</v>
      </c>
      <c r="W8" s="104">
        <v>37.311962075795797</v>
      </c>
      <c r="X8" s="104">
        <v>41.321018080121497</v>
      </c>
      <c r="Y8" s="104">
        <v>44.047381940051203</v>
      </c>
      <c r="Z8" s="104">
        <v>48.670131275341703</v>
      </c>
      <c r="AA8" s="104">
        <v>52.847726971257998</v>
      </c>
      <c r="AB8" s="104">
        <v>55.275861155207551</v>
      </c>
      <c r="AC8" s="104">
        <v>57.500798943632702</v>
      </c>
      <c r="AD8" s="104">
        <v>59.597374731899549</v>
      </c>
      <c r="AE8" s="104">
        <v>63.018030199915998</v>
      </c>
      <c r="AF8" s="104">
        <v>64.737437410407907</v>
      </c>
      <c r="AG8" s="104">
        <v>66.100504410038496</v>
      </c>
      <c r="AH8" s="104">
        <v>67.994769480749795</v>
      </c>
      <c r="AI8" s="104">
        <v>68.780015296440894</v>
      </c>
      <c r="AJ8" s="104">
        <v>70.403880683954696</v>
      </c>
      <c r="AK8" s="104">
        <v>72.376914706387296</v>
      </c>
      <c r="AL8" s="104">
        <v>75.135085168902904</v>
      </c>
      <c r="AM8" s="104">
        <v>77.893298072825502</v>
      </c>
      <c r="AN8" s="104">
        <v>80.701619766866997</v>
      </c>
      <c r="AO8" s="104">
        <v>84.331127965144404</v>
      </c>
      <c r="AP8" s="104">
        <v>86.138454090688995</v>
      </c>
      <c r="AQ8" s="104">
        <v>88.405394016013503</v>
      </c>
      <c r="AR8" s="104">
        <v>91.231945767347</v>
      </c>
      <c r="AS8" s="104">
        <v>93.415147907317504</v>
      </c>
      <c r="AT8" s="104">
        <v>95.446556846554003</v>
      </c>
      <c r="AU8" s="104">
        <v>97.582439560989002</v>
      </c>
      <c r="AV8" s="104">
        <v>100</v>
      </c>
      <c r="AW8" s="104">
        <v>102.52810499704201</v>
      </c>
      <c r="AX8" s="104">
        <v>105.040833333333</v>
      </c>
      <c r="AY8" s="104">
        <v>108.6125</v>
      </c>
      <c r="AZ8" s="104">
        <v>110.295449644166</v>
      </c>
      <c r="BA8" s="104">
        <v>112.431140363236</v>
      </c>
    </row>
    <row r="9" spans="1:54">
      <c r="A9" s="104" t="s">
        <v>268</v>
      </c>
      <c r="B9" s="104" t="s">
        <v>269</v>
      </c>
      <c r="W9" s="104">
        <v>8.2641154379898403</v>
      </c>
      <c r="X9" s="104">
        <v>8.9254100285417906</v>
      </c>
      <c r="Y9" s="104">
        <v>9.81359453320899</v>
      </c>
      <c r="Z9" s="104">
        <v>10.780126995697451</v>
      </c>
      <c r="AA9" s="104">
        <v>12.749418569544449</v>
      </c>
      <c r="AB9" s="104">
        <v>14.204505160844199</v>
      </c>
      <c r="AC9" s="104">
        <v>18.476382184950751</v>
      </c>
      <c r="AD9" s="104">
        <v>17.5388590240585</v>
      </c>
      <c r="AE9" s="104">
        <v>22.395123019250498</v>
      </c>
      <c r="AF9" s="104">
        <v>27.507112716419549</v>
      </c>
      <c r="AG9" s="104">
        <v>34.154342052632998</v>
      </c>
      <c r="AH9" s="104">
        <v>41.438305504644404</v>
      </c>
      <c r="AI9" s="104">
        <v>45.528460786138801</v>
      </c>
      <c r="AJ9" s="104">
        <v>45.729058826933098</v>
      </c>
      <c r="AK9" s="104">
        <v>52.964096111697899</v>
      </c>
      <c r="AL9" s="104">
        <v>57.167481357806103</v>
      </c>
      <c r="AM9" s="104">
        <v>58.984187771623297</v>
      </c>
      <c r="AN9" s="104">
        <v>63.083934489020052</v>
      </c>
      <c r="AO9" s="104">
        <v>69.739232468037599</v>
      </c>
      <c r="AP9" s="104">
        <v>73.468273048902105</v>
      </c>
      <c r="AQ9" s="104">
        <v>78.488806112787998</v>
      </c>
      <c r="AR9" s="104">
        <v>80.034502970565995</v>
      </c>
      <c r="AS9" s="104">
        <v>81.800528775194294</v>
      </c>
      <c r="AT9" s="104">
        <v>88.901204465218001</v>
      </c>
      <c r="AU9" s="104">
        <v>92.686681868865605</v>
      </c>
      <c r="AV9" s="104">
        <v>100</v>
      </c>
      <c r="AW9" s="104">
        <v>106.636918662786</v>
      </c>
      <c r="AX9" s="104">
        <v>113.9229133149075</v>
      </c>
      <c r="AY9" s="104">
        <v>128.72450191331501</v>
      </c>
      <c r="AZ9" s="104">
        <v>139.34051238738701</v>
      </c>
      <c r="BA9" s="104">
        <v>149.805896216896</v>
      </c>
    </row>
    <row r="10" spans="1:54">
      <c r="A10" s="104" t="s">
        <v>270</v>
      </c>
      <c r="B10" s="104" t="s">
        <v>271</v>
      </c>
      <c r="T10" s="104">
        <v>30.448720035828849</v>
      </c>
      <c r="V10" s="104">
        <v>36.635409486062102</v>
      </c>
      <c r="W10" s="104">
        <v>40.987343154887498</v>
      </c>
      <c r="X10" s="104">
        <v>45.712896143635199</v>
      </c>
      <c r="Y10" s="104">
        <v>49.195697173488803</v>
      </c>
      <c r="Z10" s="104">
        <v>51.000640068273903</v>
      </c>
      <c r="AA10" s="104">
        <v>53.202474930659299</v>
      </c>
      <c r="AB10" s="104">
        <v>55.097077021548998</v>
      </c>
      <c r="AC10" s="104">
        <v>57.151602866049799</v>
      </c>
      <c r="AD10" s="104">
        <v>59.6537810575119</v>
      </c>
      <c r="AE10" s="104">
        <v>63.018030199915998</v>
      </c>
      <c r="AF10" s="104">
        <v>65.646497610747303</v>
      </c>
      <c r="AG10" s="104">
        <v>69.210129129632705</v>
      </c>
      <c r="AH10" s="104">
        <v>72.746911148429746</v>
      </c>
      <c r="AI10" s="104">
        <v>76.392567587993057</v>
      </c>
      <c r="AJ10" s="104">
        <v>76.518176394644144</v>
      </c>
      <c r="AK10" s="104">
        <v>77.611221683378602</v>
      </c>
      <c r="AL10" s="104">
        <v>79.108853796830402</v>
      </c>
      <c r="AM10" s="104">
        <v>81.468928174512854</v>
      </c>
      <c r="AN10" s="104">
        <v>83.959897079428714</v>
      </c>
      <c r="AO10" s="104">
        <v>85.465760478976605</v>
      </c>
      <c r="AP10" s="104">
        <v>86.554338426666561</v>
      </c>
      <c r="AQ10" s="104">
        <v>89.156344940406598</v>
      </c>
      <c r="AR10" s="104">
        <v>92.066034249106806</v>
      </c>
      <c r="AS10" s="104">
        <v>93.744164332399606</v>
      </c>
      <c r="AT10" s="104">
        <v>95.467079187087549</v>
      </c>
      <c r="AU10" s="104">
        <v>97.60430949144255</v>
      </c>
      <c r="AV10" s="104">
        <v>100</v>
      </c>
      <c r="AW10" s="104">
        <v>102.47921824764401</v>
      </c>
      <c r="AX10" s="104">
        <v>105.1851731248055</v>
      </c>
      <c r="AY10" s="104">
        <v>109.778415223587</v>
      </c>
      <c r="AZ10" s="104">
        <v>110.84257021418399</v>
      </c>
      <c r="BA10" s="104">
        <v>113.626652845359</v>
      </c>
    </row>
    <row r="11" spans="1:54">
      <c r="A11" s="104" t="s">
        <v>272</v>
      </c>
      <c r="B11" s="104" t="s">
        <v>273</v>
      </c>
    </row>
    <row r="12" spans="1:54">
      <c r="A12" s="104" t="s">
        <v>274</v>
      </c>
      <c r="B12" s="104" t="s">
        <v>275</v>
      </c>
      <c r="C12" s="104">
        <v>9.589064578576366</v>
      </c>
      <c r="D12" s="104">
        <v>9.812739598236341</v>
      </c>
      <c r="E12" s="104">
        <v>10.404166650738849</v>
      </c>
      <c r="F12" s="104">
        <v>10.86738254295955</v>
      </c>
      <c r="G12" s="104">
        <v>11.2196693194049</v>
      </c>
      <c r="H12" s="104">
        <v>11.80641656031675</v>
      </c>
      <c r="I12" s="104">
        <v>12.5653755633478</v>
      </c>
      <c r="J12" s="104">
        <v>13.1793447929208</v>
      </c>
      <c r="K12" s="104">
        <v>13.4354357842162</v>
      </c>
      <c r="L12" s="104">
        <v>13.7971168225199</v>
      </c>
      <c r="M12" s="104">
        <v>14.422952489233701</v>
      </c>
      <c r="N12" s="104">
        <v>15.42539689937475</v>
      </c>
      <c r="O12" s="104">
        <v>16.0641930941967</v>
      </c>
      <c r="P12" s="104">
        <v>17.829018175311202</v>
      </c>
      <c r="Q12" s="104">
        <v>19.717080833111201</v>
      </c>
      <c r="R12" s="104">
        <v>21.645387191842602</v>
      </c>
      <c r="S12" s="104">
        <v>23.870219961531198</v>
      </c>
      <c r="T12" s="104">
        <v>26.612438757501099</v>
      </c>
      <c r="U12" s="104">
        <v>29.252502175336399</v>
      </c>
      <c r="V12" s="104">
        <v>31.3615449723323</v>
      </c>
      <c r="W12" s="104">
        <v>34.890625939674401</v>
      </c>
      <c r="X12" s="104">
        <v>39.6486770188056</v>
      </c>
      <c r="Y12" s="104">
        <v>44.047381940051203</v>
      </c>
      <c r="Z12" s="104">
        <v>47.871659451716802</v>
      </c>
      <c r="AA12" s="104">
        <v>51.068230651042597</v>
      </c>
      <c r="AB12" s="104">
        <v>54.827617974834297</v>
      </c>
      <c r="AC12" s="104">
        <v>57.151602866049799</v>
      </c>
      <c r="AD12" s="104">
        <v>59.6537810575119</v>
      </c>
      <c r="AE12" s="104">
        <v>63.253327125960148</v>
      </c>
      <c r="AF12" s="104">
        <v>66.944251725456496</v>
      </c>
      <c r="AG12" s="104">
        <v>70.502682011927405</v>
      </c>
      <c r="AH12" s="104">
        <v>74.179333039781397</v>
      </c>
      <c r="AI12" s="104">
        <v>73.994425539051605</v>
      </c>
      <c r="AJ12" s="104">
        <v>73.970556859398201</v>
      </c>
      <c r="AK12" s="104">
        <v>75.899295924898695</v>
      </c>
      <c r="AL12" s="104">
        <v>78.673171778949197</v>
      </c>
      <c r="AM12" s="104">
        <v>81.137800252844499</v>
      </c>
      <c r="AN12" s="104">
        <v>82.903497682258703</v>
      </c>
      <c r="AO12" s="104">
        <v>85.109809187165496</v>
      </c>
      <c r="AP12" s="104">
        <v>86.403708386009299</v>
      </c>
      <c r="AQ12" s="104">
        <v>88.698598772781295</v>
      </c>
      <c r="AR12" s="104">
        <v>91.6289011235651</v>
      </c>
      <c r="AS12" s="104">
        <v>93.5293543302693</v>
      </c>
      <c r="AT12" s="104">
        <v>95.507436233335895</v>
      </c>
      <c r="AU12" s="104">
        <v>97.757571087308307</v>
      </c>
      <c r="AV12" s="104">
        <v>100</v>
      </c>
      <c r="AW12" s="104">
        <v>102.332150358514</v>
      </c>
      <c r="AX12" s="104">
        <v>104.708725727144</v>
      </c>
      <c r="AY12" s="104">
        <v>108.361464103546</v>
      </c>
      <c r="AZ12" s="104">
        <v>109.277902513218</v>
      </c>
      <c r="BA12" s="104">
        <v>111.656326008108</v>
      </c>
    </row>
    <row r="13" spans="1:54">
      <c r="A13" s="104" t="s">
        <v>276</v>
      </c>
      <c r="B13" s="104" t="s">
        <v>277</v>
      </c>
      <c r="H13" s="104">
        <v>0.23135014158848199</v>
      </c>
      <c r="I13" s="104">
        <v>0.70865923972776601</v>
      </c>
      <c r="J13" s="104">
        <v>0.71743488591003401</v>
      </c>
      <c r="K13" s="104">
        <v>0.71769299314958102</v>
      </c>
      <c r="L13" s="104">
        <v>0.724558645751052</v>
      </c>
      <c r="M13" s="104">
        <v>0.75221263406207495</v>
      </c>
      <c r="N13" s="104">
        <v>0.779142063726738</v>
      </c>
      <c r="O13" s="104">
        <v>0.846465637893833</v>
      </c>
      <c r="P13" s="104">
        <v>0.97410871931971099</v>
      </c>
      <c r="Q13" s="104">
        <v>1.1919513090691951</v>
      </c>
      <c r="R13" s="104">
        <v>1.3147595282060349</v>
      </c>
      <c r="S13" s="104">
        <v>1.42877332524456</v>
      </c>
      <c r="T13" s="104">
        <v>1.56250440699947</v>
      </c>
      <c r="U13" s="104">
        <v>1.7290712454358701</v>
      </c>
      <c r="V13" s="104">
        <v>1.9748988695544498</v>
      </c>
      <c r="W13" s="104">
        <v>3.3446890317084899</v>
      </c>
      <c r="X13" s="104">
        <v>3.0654865423476201</v>
      </c>
      <c r="Y13" s="104">
        <v>3.60282617154115</v>
      </c>
      <c r="Z13" s="104">
        <v>4.3885107336763598</v>
      </c>
      <c r="AA13" s="104">
        <v>5.3491014562580697</v>
      </c>
      <c r="AB13" s="104">
        <v>6.1542352895403303</v>
      </c>
      <c r="AC13" s="104">
        <v>8.6353391441379799</v>
      </c>
      <c r="AD13" s="104">
        <v>8.8501133289953895</v>
      </c>
      <c r="AE13" s="104">
        <v>10.833184060890201</v>
      </c>
      <c r="AF13" s="104">
        <v>13.6955416816549</v>
      </c>
      <c r="AG13" s="104">
        <v>18.7984945108423</v>
      </c>
      <c r="AH13" s="104">
        <v>32.607424768256202</v>
      </c>
      <c r="AI13" s="104">
        <v>35.8831399218681</v>
      </c>
      <c r="AJ13" s="104">
        <v>47.3940960017203</v>
      </c>
      <c r="AK13" s="104">
        <v>54.968471445152602</v>
      </c>
      <c r="AL13" s="104">
        <v>60.52762681059</v>
      </c>
      <c r="AM13" s="104">
        <v>62.665426275903499</v>
      </c>
      <c r="AN13" s="104">
        <v>63.950987308026548</v>
      </c>
      <c r="AO13" s="104">
        <v>68.318290427186696</v>
      </c>
      <c r="AP13" s="104">
        <v>72.648933595219006</v>
      </c>
      <c r="AQ13" s="104">
        <v>78.317664751925093</v>
      </c>
      <c r="AR13" s="104">
        <v>81.733729973955406</v>
      </c>
      <c r="AS13" s="104">
        <v>87.374601921793897</v>
      </c>
      <c r="AT13" s="104">
        <v>90.525659710686796</v>
      </c>
      <c r="AU13" s="104">
        <v>95.353057708215999</v>
      </c>
      <c r="AV13" s="104">
        <v>100</v>
      </c>
      <c r="AW13" s="104">
        <v>104.9370427559885</v>
      </c>
      <c r="AX13" s="104">
        <v>112.26877600407251</v>
      </c>
      <c r="AY13" s="104">
        <v>120.9769811734035</v>
      </c>
      <c r="AZ13" s="104">
        <v>122.730664353195</v>
      </c>
      <c r="BA13" s="104">
        <v>125.69122430618</v>
      </c>
    </row>
    <row r="14" spans="1:54">
      <c r="A14" s="104" t="s">
        <v>278</v>
      </c>
      <c r="B14" s="104" t="s">
        <v>279</v>
      </c>
      <c r="C14" s="104">
        <v>0.13628242522984413</v>
      </c>
      <c r="D14" s="104">
        <v>0.145980788476088</v>
      </c>
      <c r="E14" s="104">
        <v>0.14931567880143845</v>
      </c>
      <c r="F14" s="104">
        <v>0.16196769388006099</v>
      </c>
      <c r="G14" s="104">
        <v>0.225418086675957</v>
      </c>
      <c r="H14" s="104">
        <v>0.18052277553805751</v>
      </c>
      <c r="I14" s="104">
        <v>0.33641569150616646</v>
      </c>
      <c r="J14" s="104">
        <v>0.34262041552333949</v>
      </c>
      <c r="K14" s="104">
        <v>0.35887510680135803</v>
      </c>
      <c r="L14" s="104">
        <v>0.37303752247977151</v>
      </c>
      <c r="M14" s="104">
        <v>0.40417068710128451</v>
      </c>
      <c r="N14" s="104">
        <v>0.42016636831911702</v>
      </c>
      <c r="O14" s="104">
        <v>0.44086475560883998</v>
      </c>
      <c r="P14" s="104">
        <v>0.51223904335787651</v>
      </c>
      <c r="Q14" s="104">
        <v>0.79917351165024197</v>
      </c>
      <c r="R14" s="104">
        <v>0.93798357340032101</v>
      </c>
      <c r="S14" s="104">
        <v>1.1653081578215776</v>
      </c>
      <c r="T14" s="104">
        <v>1.272968489651165</v>
      </c>
      <c r="U14" s="104">
        <v>1.3300666088718551</v>
      </c>
      <c r="V14" s="104">
        <v>1.3010814310929999</v>
      </c>
      <c r="W14" s="104">
        <v>2.0242682866262598</v>
      </c>
      <c r="X14" s="104">
        <v>2.17638473887436</v>
      </c>
      <c r="Y14" s="104">
        <v>3.2224414592822899</v>
      </c>
      <c r="Z14" s="104">
        <v>3.6553363680883</v>
      </c>
      <c r="AA14" s="104">
        <v>4.3977886454238</v>
      </c>
      <c r="AB14" s="104">
        <v>5.3436344849156701</v>
      </c>
      <c r="AC14" s="104">
        <v>6.8826967822503304</v>
      </c>
      <c r="AD14" s="104">
        <v>8.0422008095663493</v>
      </c>
      <c r="AE14" s="104">
        <v>9.6065324262915208</v>
      </c>
      <c r="AF14" s="104">
        <v>11.3213835656441</v>
      </c>
      <c r="AG14" s="104">
        <v>15.3770615629481</v>
      </c>
      <c r="AH14" s="104">
        <v>23.3524959979759</v>
      </c>
      <c r="AI14" s="104">
        <v>26.900380877486899</v>
      </c>
      <c r="AJ14" s="104">
        <v>31.798580151438799</v>
      </c>
      <c r="AK14" s="104">
        <v>41.409194095129848</v>
      </c>
      <c r="AL14" s="104">
        <v>47.142349093837197</v>
      </c>
      <c r="AM14" s="104">
        <v>53.437445260819601</v>
      </c>
      <c r="AN14" s="104">
        <v>57.7560514374238</v>
      </c>
      <c r="AO14" s="104">
        <v>62.366504094321698</v>
      </c>
      <c r="AP14" s="104">
        <v>67.3751754710581</v>
      </c>
      <c r="AQ14" s="104">
        <v>72.858146597203699</v>
      </c>
      <c r="AR14" s="104">
        <v>78.590203740880952</v>
      </c>
      <c r="AS14" s="104">
        <v>84.106386464212193</v>
      </c>
      <c r="AT14" s="104">
        <v>89.816723033331002</v>
      </c>
      <c r="AU14" s="104">
        <v>95.353057708215999</v>
      </c>
      <c r="AV14" s="104">
        <v>100</v>
      </c>
      <c r="AW14" s="104">
        <v>104.9370427559885</v>
      </c>
      <c r="AX14" s="104">
        <v>113.13201030421251</v>
      </c>
      <c r="AY14" s="104">
        <v>122.6703062035005</v>
      </c>
      <c r="AZ14" s="104">
        <v>122.730664353195</v>
      </c>
      <c r="BA14" s="104">
        <v>125.69122430618</v>
      </c>
    </row>
    <row r="15" spans="1:54">
      <c r="A15" s="104" t="s">
        <v>280</v>
      </c>
      <c r="B15" s="104" t="s">
        <v>281</v>
      </c>
      <c r="W15" s="104">
        <v>11.60487454842295</v>
      </c>
      <c r="X15" s="104">
        <v>12.674629176418751</v>
      </c>
      <c r="Y15" s="104">
        <v>14.241467016133448</v>
      </c>
      <c r="Z15" s="104">
        <v>15.955395988675599</v>
      </c>
      <c r="AA15" s="104">
        <v>17.707914756822699</v>
      </c>
      <c r="AB15" s="104">
        <v>20.066755184091701</v>
      </c>
      <c r="AC15" s="104">
        <v>24.496280685146949</v>
      </c>
      <c r="AD15" s="104">
        <v>26.4622028214057</v>
      </c>
      <c r="AE15" s="104">
        <v>29.150397464636949</v>
      </c>
      <c r="AF15" s="104">
        <v>31.719384863415751</v>
      </c>
      <c r="AG15" s="104">
        <v>33.357332570365202</v>
      </c>
      <c r="AH15" s="104">
        <v>38.043892218656453</v>
      </c>
      <c r="AI15" s="104">
        <v>45.2676918625192</v>
      </c>
      <c r="AJ15" s="104">
        <v>45.729058826933098</v>
      </c>
      <c r="AK15" s="104">
        <v>52.789950163075403</v>
      </c>
      <c r="AL15" s="104">
        <v>57.8247829367088</v>
      </c>
      <c r="AM15" s="104">
        <v>59.812712751699102</v>
      </c>
      <c r="AN15" s="104">
        <v>63.6648084258523</v>
      </c>
      <c r="AO15" s="104">
        <v>68.717063439054002</v>
      </c>
      <c r="AP15" s="104">
        <v>69.21049142463329</v>
      </c>
      <c r="AQ15" s="104">
        <v>75.146490702834498</v>
      </c>
      <c r="AR15" s="104">
        <v>76.396169059062146</v>
      </c>
      <c r="AS15" s="104">
        <v>82.171022150533105</v>
      </c>
      <c r="AT15" s="104">
        <v>87.467923830652595</v>
      </c>
      <c r="AU15" s="104">
        <v>93.311637210217398</v>
      </c>
      <c r="AV15" s="104">
        <v>100</v>
      </c>
      <c r="AW15" s="104">
        <v>106.784584843503</v>
      </c>
      <c r="AX15" s="104">
        <v>114.198081951587</v>
      </c>
      <c r="AY15" s="104">
        <v>126.85238810935101</v>
      </c>
      <c r="AZ15" s="104">
        <v>139.43304463971549</v>
      </c>
      <c r="BA15" s="104">
        <v>147.57639050468899</v>
      </c>
    </row>
    <row r="16" spans="1:54">
      <c r="A16" s="104" t="s">
        <v>282</v>
      </c>
      <c r="B16" s="104" t="s">
        <v>283</v>
      </c>
      <c r="V16" s="104">
        <v>7.2260516118016902</v>
      </c>
      <c r="W16" s="104">
        <v>8.3443731422903014</v>
      </c>
      <c r="X16" s="104">
        <v>9.2718608161590943</v>
      </c>
      <c r="Y16" s="104">
        <v>10.356794233911849</v>
      </c>
      <c r="Z16" s="104">
        <v>12.5382462079292</v>
      </c>
      <c r="AA16" s="104">
        <v>13.983464618188901</v>
      </c>
      <c r="AB16" s="104">
        <v>15.70632967625215</v>
      </c>
      <c r="AC16" s="104">
        <v>19.702818658333801</v>
      </c>
      <c r="AD16" s="104">
        <v>23.041797503085998</v>
      </c>
      <c r="AE16" s="104">
        <v>25.729297348009197</v>
      </c>
      <c r="AF16" s="104">
        <v>29.293879569920847</v>
      </c>
      <c r="AG16" s="104">
        <v>32.258963741006951</v>
      </c>
      <c r="AH16" s="104">
        <v>36.068202699919297</v>
      </c>
      <c r="AI16" s="104">
        <v>34.510039987960603</v>
      </c>
      <c r="AJ16" s="104">
        <v>38.277038068693251</v>
      </c>
      <c r="AK16" s="104">
        <v>47.302164136827102</v>
      </c>
      <c r="AL16" s="104">
        <v>56.394453004622498</v>
      </c>
      <c r="AM16" s="104">
        <v>60.167885265118855</v>
      </c>
      <c r="AN16" s="104">
        <v>63.300620627641848</v>
      </c>
      <c r="AO16" s="104">
        <v>69.953775038520803</v>
      </c>
      <c r="AP16" s="104">
        <v>73.468273048902105</v>
      </c>
      <c r="AQ16" s="104">
        <v>77.956218595049805</v>
      </c>
      <c r="AR16" s="104">
        <v>79.999964760091302</v>
      </c>
      <c r="AS16" s="104">
        <v>84.397733742049695</v>
      </c>
      <c r="AT16" s="104">
        <v>89.521709179695193</v>
      </c>
      <c r="AU16" s="104">
        <v>93.682806900575002</v>
      </c>
      <c r="AV16" s="104">
        <v>100</v>
      </c>
      <c r="AW16" s="104">
        <v>106.398903435607</v>
      </c>
      <c r="AX16" s="104">
        <v>113.809135107928</v>
      </c>
      <c r="AY16" s="104">
        <v>126.56234426392901</v>
      </c>
      <c r="AZ16" s="104">
        <v>133.15763603870701</v>
      </c>
      <c r="BA16" s="104">
        <v>138.06150501762852</v>
      </c>
    </row>
    <row r="17" spans="1:53">
      <c r="A17" s="104" t="s">
        <v>284</v>
      </c>
      <c r="B17" s="104" t="s">
        <v>285</v>
      </c>
      <c r="W17" s="104">
        <v>6.6232440935949999</v>
      </c>
      <c r="X17" s="104">
        <v>7.2429450750841102</v>
      </c>
      <c r="Y17" s="104">
        <v>8.2616216078236597</v>
      </c>
      <c r="Z17" s="104">
        <v>10.6135233279728</v>
      </c>
      <c r="AA17" s="104">
        <v>12.133047642792301</v>
      </c>
      <c r="AB17" s="104">
        <v>10.954919509710916</v>
      </c>
      <c r="AC17" s="104">
        <v>12.805668620857499</v>
      </c>
      <c r="AD17" s="104">
        <v>12.04643203799275</v>
      </c>
      <c r="AE17" s="104">
        <v>15.008296746135001</v>
      </c>
      <c r="AF17" s="104">
        <v>18.243748292575098</v>
      </c>
      <c r="AG17" s="104">
        <v>19.007388490959499</v>
      </c>
      <c r="AH17" s="104">
        <v>22.739900885999599</v>
      </c>
      <c r="AI17" s="104">
        <v>35.221194928518003</v>
      </c>
      <c r="AJ17" s="104">
        <v>40.288702442760354</v>
      </c>
      <c r="AK17" s="104">
        <v>53.437054269365703</v>
      </c>
      <c r="AL17" s="104">
        <v>56.426562060570951</v>
      </c>
      <c r="AM17" s="104">
        <v>58.80437205575835</v>
      </c>
      <c r="AN17" s="104">
        <v>66.373241230346551</v>
      </c>
      <c r="AO17" s="104">
        <v>71.521239754444707</v>
      </c>
      <c r="AP17" s="104">
        <v>74.932303446663298</v>
      </c>
      <c r="AQ17" s="104">
        <v>79.763217471604094</v>
      </c>
      <c r="AR17" s="104">
        <v>81.964837263129496</v>
      </c>
      <c r="AS17" s="104">
        <v>82.171022150533105</v>
      </c>
      <c r="AT17" s="104">
        <v>88.901204465218001</v>
      </c>
      <c r="AU17" s="104">
        <v>92.766531713900093</v>
      </c>
      <c r="AV17" s="104">
        <v>100</v>
      </c>
      <c r="AW17" s="104">
        <v>107.28709482456651</v>
      </c>
      <c r="AX17" s="104">
        <v>115.54410701966999</v>
      </c>
      <c r="AY17" s="104">
        <v>133.452243380395</v>
      </c>
      <c r="AZ17" s="104">
        <v>141.49297127161952</v>
      </c>
      <c r="BA17" s="104">
        <v>150.755556854139</v>
      </c>
    </row>
    <row r="18" spans="1:53">
      <c r="A18" s="104" t="s">
        <v>286</v>
      </c>
      <c r="B18" s="104" t="s">
        <v>287</v>
      </c>
      <c r="S18" s="104">
        <v>5.8215122433894049</v>
      </c>
      <c r="T18" s="104">
        <v>6.3617015704343052</v>
      </c>
      <c r="U18" s="104">
        <v>6.7955590825432797</v>
      </c>
      <c r="V18" s="104">
        <v>7.6792596697532307</v>
      </c>
      <c r="W18" s="104">
        <v>10.315746435897211</v>
      </c>
      <c r="X18" s="104">
        <v>11.6292616477502</v>
      </c>
      <c r="Y18" s="104">
        <v>12.934117769048051</v>
      </c>
      <c r="Z18" s="104">
        <v>15.955395988675599</v>
      </c>
      <c r="AA18" s="104">
        <v>20.326924127002702</v>
      </c>
      <c r="AB18" s="104">
        <v>22.08170683690085</v>
      </c>
      <c r="AC18" s="104">
        <v>23.879325144288849</v>
      </c>
      <c r="AD18" s="104">
        <v>26.27839398700425</v>
      </c>
      <c r="AE18" s="104">
        <v>27.946675081897951</v>
      </c>
      <c r="AF18" s="104">
        <v>31.134511860355801</v>
      </c>
      <c r="AG18" s="104">
        <v>34.748134328358198</v>
      </c>
      <c r="AH18" s="104">
        <v>39.567786069651703</v>
      </c>
      <c r="AI18" s="104">
        <v>43.0260564922268</v>
      </c>
      <c r="AJ18" s="104">
        <v>44.290925237531297</v>
      </c>
      <c r="AK18" s="104">
        <v>48.809749567289899</v>
      </c>
      <c r="AL18" s="104">
        <v>55.194792044586649</v>
      </c>
      <c r="AM18" s="104">
        <v>58.155662791547499</v>
      </c>
      <c r="AN18" s="104">
        <v>58.497776623896002</v>
      </c>
      <c r="AO18" s="104">
        <v>62.366504094321698</v>
      </c>
      <c r="AP18" s="104">
        <v>67.848359055045293</v>
      </c>
      <c r="AQ18" s="104">
        <v>72.692885019513696</v>
      </c>
      <c r="AR18" s="104">
        <v>77.256079255478795</v>
      </c>
      <c r="AS18" s="104">
        <v>83.453916325889097</v>
      </c>
      <c r="AT18" s="104">
        <v>87.430009436929794</v>
      </c>
      <c r="AU18" s="104">
        <v>93.313684806186899</v>
      </c>
      <c r="AV18" s="104">
        <v>100</v>
      </c>
      <c r="AW18" s="104">
        <v>106.438347362334</v>
      </c>
      <c r="AX18" s="104">
        <v>113.94787301480601</v>
      </c>
      <c r="AY18" s="104">
        <v>126.846689371628</v>
      </c>
      <c r="AZ18" s="104">
        <v>133.457061969173</v>
      </c>
      <c r="BA18" s="104">
        <v>139.53410223455148</v>
      </c>
    </row>
    <row r="19" spans="1:53">
      <c r="A19" s="104" t="s">
        <v>288</v>
      </c>
      <c r="B19" s="104" t="s">
        <v>289</v>
      </c>
      <c r="L19" s="104">
        <v>11.908577756049251</v>
      </c>
      <c r="M19" s="104">
        <v>12.294646860357251</v>
      </c>
      <c r="N19" s="104">
        <v>12.840914921356902</v>
      </c>
      <c r="O19" s="104">
        <v>14.9955981095498</v>
      </c>
      <c r="P19" s="104">
        <v>15.608110414734099</v>
      </c>
      <c r="Q19" s="104">
        <v>18.348398694131198</v>
      </c>
      <c r="R19" s="104">
        <v>19.801277978600002</v>
      </c>
      <c r="S19" s="104">
        <v>21.484812818100401</v>
      </c>
      <c r="T19" s="104">
        <v>24.191254901927302</v>
      </c>
      <c r="U19" s="104">
        <v>26.541685150724</v>
      </c>
      <c r="V19" s="104">
        <v>30.155725753646799</v>
      </c>
      <c r="W19" s="104">
        <v>33.044316882213295</v>
      </c>
      <c r="X19" s="104">
        <v>36.948535156646599</v>
      </c>
      <c r="Y19" s="104">
        <v>40.786611442265801</v>
      </c>
      <c r="Z19" s="104">
        <v>41.5418176078446</v>
      </c>
      <c r="AA19" s="104">
        <v>46.7127641551849</v>
      </c>
      <c r="AB19" s="104">
        <v>50.323025017349003</v>
      </c>
      <c r="AC19" s="104">
        <v>54.718016191961603</v>
      </c>
      <c r="AD19" s="104">
        <v>56.194713169630802</v>
      </c>
      <c r="AE19" s="104">
        <v>53.419518200431455</v>
      </c>
      <c r="AF19" s="104">
        <v>56.774283799497852</v>
      </c>
      <c r="AG19" s="104">
        <v>59.76133822756735</v>
      </c>
      <c r="AH19" s="104">
        <v>63.626200719550752</v>
      </c>
      <c r="AI19" s="104">
        <v>66.419790604263937</v>
      </c>
      <c r="AJ19" s="104">
        <v>67.41088305136465</v>
      </c>
      <c r="AK19" s="104">
        <v>72.790825619897049</v>
      </c>
      <c r="AL19" s="104">
        <v>76.225161358336806</v>
      </c>
      <c r="AM19" s="104">
        <v>79.039877081190895</v>
      </c>
      <c r="AN19" s="104">
        <v>82.464467363288151</v>
      </c>
      <c r="AO19" s="104">
        <v>85.683765927781707</v>
      </c>
      <c r="AP19" s="104">
        <v>85.791763029816906</v>
      </c>
      <c r="AQ19" s="104">
        <v>88.694509999591844</v>
      </c>
      <c r="AR19" s="104">
        <v>90.7792413184428</v>
      </c>
      <c r="AS19" s="104">
        <v>92.156314162519749</v>
      </c>
      <c r="AT19" s="104">
        <v>94.515287212540599</v>
      </c>
      <c r="AU19" s="104">
        <v>97.0342042377127</v>
      </c>
      <c r="AV19" s="104">
        <v>100</v>
      </c>
      <c r="AW19" s="104">
        <v>103.3840843331635</v>
      </c>
      <c r="AX19" s="104">
        <v>108.666003796057</v>
      </c>
      <c r="AY19" s="104">
        <v>120.214064467504</v>
      </c>
      <c r="AZ19" s="104">
        <v>123.64971158888299</v>
      </c>
      <c r="BA19" s="104">
        <v>129.73952491751101</v>
      </c>
    </row>
    <row r="20" spans="1:53">
      <c r="A20" s="104" t="s">
        <v>290</v>
      </c>
      <c r="B20" s="104" t="s">
        <v>291</v>
      </c>
      <c r="L20" s="104">
        <v>6.6281497103235951</v>
      </c>
      <c r="M20" s="104">
        <v>7.0301991986636798</v>
      </c>
      <c r="N20" s="104">
        <v>7.3321292515926508</v>
      </c>
      <c r="O20" s="104">
        <v>7.8248806202020704</v>
      </c>
      <c r="P20" s="104">
        <v>8.6075266321492201</v>
      </c>
      <c r="Q20" s="104">
        <v>10.001403777217188</v>
      </c>
      <c r="R20" s="104">
        <v>11.12535628837842</v>
      </c>
      <c r="S20" s="104">
        <v>12.360453967379586</v>
      </c>
      <c r="T20" s="104">
        <v>14.100538390211005</v>
      </c>
      <c r="U20" s="104">
        <v>15.354793406541365</v>
      </c>
      <c r="V20" s="104">
        <v>17.452922327549846</v>
      </c>
      <c r="W20" s="104">
        <v>19.337410670902635</v>
      </c>
      <c r="X20" s="104">
        <v>21.088008286919472</v>
      </c>
      <c r="Y20" s="104">
        <v>22.616241935842098</v>
      </c>
      <c r="Z20" s="104">
        <v>34.278889790868703</v>
      </c>
      <c r="AA20" s="104">
        <v>37.329710982256003</v>
      </c>
      <c r="AB20" s="104">
        <v>40.037743275734599</v>
      </c>
      <c r="AC20" s="104">
        <v>40.481396141254898</v>
      </c>
      <c r="AD20" s="104">
        <v>40.4004333489723</v>
      </c>
      <c r="AE20" s="104">
        <v>39.38094135070245</v>
      </c>
      <c r="AF20" s="104">
        <v>46.444163384557001</v>
      </c>
      <c r="AG20" s="104">
        <v>40.310478461691147</v>
      </c>
      <c r="AH20" s="104">
        <v>45.720053305642701</v>
      </c>
      <c r="AI20" s="104">
        <v>51.275134855186799</v>
      </c>
      <c r="AJ20" s="104">
        <v>57.799681238102295</v>
      </c>
      <c r="AK20" s="104">
        <v>62.63412705225025</v>
      </c>
      <c r="AL20" s="104">
        <v>69.225798604344547</v>
      </c>
      <c r="AM20" s="104">
        <v>76.549831033693152</v>
      </c>
      <c r="AN20" s="104">
        <v>80.129341632231998</v>
      </c>
      <c r="AO20" s="104">
        <v>83.360295762796738</v>
      </c>
      <c r="AP20" s="104">
        <v>85.328487398735703</v>
      </c>
      <c r="AQ20" s="104">
        <v>86.082737109269601</v>
      </c>
      <c r="AR20" s="104">
        <v>89.6491099553146</v>
      </c>
      <c r="AS20" s="104">
        <v>90.993092311832797</v>
      </c>
      <c r="AT20" s="104">
        <v>93.4815269047984</v>
      </c>
      <c r="AU20" s="104">
        <v>96.624252644488706</v>
      </c>
      <c r="AV20" s="104">
        <v>100</v>
      </c>
      <c r="AW20" s="104">
        <v>106.251724666564</v>
      </c>
      <c r="AX20" s="104">
        <v>111.975318105166</v>
      </c>
      <c r="AY20" s="104">
        <v>125.151446111833</v>
      </c>
      <c r="AZ20" s="104">
        <v>125.7338726343495</v>
      </c>
      <c r="BA20" s="104">
        <v>134.22675529808799</v>
      </c>
    </row>
    <row r="21" spans="1:53">
      <c r="A21" s="104" t="s">
        <v>292</v>
      </c>
      <c r="B21" s="104" t="s">
        <v>293</v>
      </c>
      <c r="S21" s="104">
        <v>5.4695333583536403</v>
      </c>
      <c r="T21" s="104">
        <v>6.0081673718515347</v>
      </c>
      <c r="U21" s="104">
        <v>6.5283135938975203</v>
      </c>
      <c r="V21" s="104">
        <v>7.01769140145639</v>
      </c>
      <c r="W21" s="104">
        <v>8.8574106972747799</v>
      </c>
      <c r="X21" s="104">
        <v>10.262916064192895</v>
      </c>
      <c r="Y21" s="104">
        <v>11.576438984622751</v>
      </c>
      <c r="Z21" s="104">
        <v>13.382496761774</v>
      </c>
      <c r="AA21" s="104">
        <v>16.044101472503648</v>
      </c>
      <c r="AB21" s="104">
        <v>18.164358647966701</v>
      </c>
      <c r="AC21" s="104">
        <v>22.776817967645702</v>
      </c>
      <c r="AD21" s="104">
        <v>25.206067590499298</v>
      </c>
      <c r="AE21" s="104">
        <v>26.7289669202247</v>
      </c>
      <c r="AF21" s="104">
        <v>30.784678192685099</v>
      </c>
      <c r="AG21" s="104">
        <v>33.1511253348</v>
      </c>
      <c r="AH21" s="104">
        <v>37.153950318125794</v>
      </c>
      <c r="AI21" s="104">
        <v>34.510039987960603</v>
      </c>
      <c r="AJ21" s="104">
        <v>38.277038068693251</v>
      </c>
      <c r="AK21" s="104">
        <v>47.054330875260746</v>
      </c>
      <c r="AL21" s="104">
        <v>56.394453004622498</v>
      </c>
      <c r="AM21" s="104">
        <v>60.577399459377148</v>
      </c>
      <c r="AN21" s="104">
        <v>61.712616787586896</v>
      </c>
      <c r="AO21" s="104">
        <v>68.318290427186696</v>
      </c>
      <c r="AP21" s="104">
        <v>72.578778371437096</v>
      </c>
      <c r="AQ21" s="104">
        <v>77.141162913450202</v>
      </c>
      <c r="AR21" s="104">
        <v>79.965426549616595</v>
      </c>
      <c r="AS21" s="104">
        <v>84.571748226957055</v>
      </c>
      <c r="AT21" s="104">
        <v>89.634108599159546</v>
      </c>
      <c r="AU21" s="104">
        <v>95.246985963394451</v>
      </c>
      <c r="AV21" s="104">
        <v>100</v>
      </c>
      <c r="AW21" s="104">
        <v>106.14552238806</v>
      </c>
      <c r="AX21" s="104">
        <v>112.90085164546301</v>
      </c>
      <c r="AY21" s="104">
        <v>124.5893384904175</v>
      </c>
      <c r="AZ21" s="104">
        <v>129.11282203138899</v>
      </c>
      <c r="BA21" s="104">
        <v>135.82367956018101</v>
      </c>
    </row>
    <row r="22" spans="1:53">
      <c r="A22" s="104" t="s">
        <v>294</v>
      </c>
      <c r="B22" s="104" t="s">
        <v>295</v>
      </c>
      <c r="C22" s="104">
        <v>14.83766072138765</v>
      </c>
      <c r="D22" s="104">
        <v>14.982003520073452</v>
      </c>
      <c r="E22" s="104">
        <v>15.153789952362601</v>
      </c>
      <c r="F22" s="104">
        <v>15.378908125684401</v>
      </c>
      <c r="G22" s="104">
        <v>15.616645092021699</v>
      </c>
      <c r="H22" s="104">
        <v>15.93803939347665</v>
      </c>
      <c r="I22" s="104">
        <v>16.473453703535249</v>
      </c>
      <c r="J22" s="104">
        <v>16.995740863883249</v>
      </c>
      <c r="K22" s="104">
        <v>17.701406172545198</v>
      </c>
      <c r="L22" s="104">
        <v>18.580171645955701</v>
      </c>
      <c r="M22" s="104">
        <v>19.443040562983199</v>
      </c>
      <c r="N22" s="104">
        <v>20.135661442504698</v>
      </c>
      <c r="O22" s="104">
        <v>20.944844047898847</v>
      </c>
      <c r="P22" s="104">
        <v>22.390082444504351</v>
      </c>
      <c r="Q22" s="104">
        <v>24.842100775709</v>
      </c>
      <c r="R22" s="104">
        <v>27.316028780878902</v>
      </c>
      <c r="S22" s="104">
        <v>29.122867550841953</v>
      </c>
      <c r="T22" s="104">
        <v>31.230840193574402</v>
      </c>
      <c r="U22" s="104">
        <v>33.818043278243806</v>
      </c>
      <c r="V22" s="104">
        <v>37.264923198354595</v>
      </c>
      <c r="W22" s="104">
        <v>41.677859741500654</v>
      </c>
      <c r="X22" s="104">
        <v>46.419007591822805</v>
      </c>
      <c r="Y22" s="104">
        <v>50.353318517397703</v>
      </c>
      <c r="Z22" s="104">
        <v>52.638653705477054</v>
      </c>
      <c r="AA22" s="104">
        <v>54.917055543492154</v>
      </c>
      <c r="AB22" s="104">
        <v>56.983094485223802</v>
      </c>
      <c r="AC22" s="104">
        <v>58.723717433410499</v>
      </c>
      <c r="AD22" s="104">
        <v>61.111828164454799</v>
      </c>
      <c r="AE22" s="104">
        <v>63.566200823518301</v>
      </c>
      <c r="AF22" s="104">
        <v>66.690471716804552</v>
      </c>
      <c r="AG22" s="104">
        <v>70.069056993954291</v>
      </c>
      <c r="AH22" s="104">
        <v>73.541869309041545</v>
      </c>
      <c r="AI22" s="104">
        <v>75.180338674193308</v>
      </c>
      <c r="AJ22" s="104">
        <v>76.963555947234596</v>
      </c>
      <c r="AK22" s="104">
        <v>78.001997167182054</v>
      </c>
      <c r="AL22" s="104">
        <v>79.935070740333543</v>
      </c>
      <c r="AM22" s="104">
        <v>81.721332911640502</v>
      </c>
      <c r="AN22" s="104">
        <v>83.333933163615853</v>
      </c>
      <c r="AO22" s="104">
        <v>84.392526909135952</v>
      </c>
      <c r="AP22" s="104">
        <v>86.045739277859198</v>
      </c>
      <c r="AQ22" s="104">
        <v>88.66607517982564</v>
      </c>
      <c r="AR22" s="104">
        <v>91.037727164112994</v>
      </c>
      <c r="AS22" s="104">
        <v>92.788909817852158</v>
      </c>
      <c r="AT22" s="104">
        <v>95.123596700045908</v>
      </c>
      <c r="AU22" s="104">
        <v>97.276484148234147</v>
      </c>
      <c r="AV22" s="104">
        <v>100</v>
      </c>
      <c r="AW22" s="104">
        <v>102.613984748023</v>
      </c>
      <c r="AX22" s="104">
        <v>105.176931290214</v>
      </c>
      <c r="AY22" s="104">
        <v>108.4496421702395</v>
      </c>
      <c r="AZ22" s="104">
        <v>108.41334789745849</v>
      </c>
      <c r="BA22" s="104">
        <v>110.264557800346</v>
      </c>
    </row>
    <row r="23" spans="1:53">
      <c r="A23" s="104" t="s">
        <v>296</v>
      </c>
      <c r="B23" s="104" t="s">
        <v>297</v>
      </c>
    </row>
    <row r="24" spans="1:53">
      <c r="A24" s="104" t="s">
        <v>298</v>
      </c>
      <c r="B24" s="104" t="s">
        <v>299</v>
      </c>
      <c r="C24" s="104">
        <v>9.2009669812263262</v>
      </c>
      <c r="D24" s="104">
        <v>9.4751333992870403</v>
      </c>
      <c r="E24" s="104">
        <v>9.8114841377442996</v>
      </c>
      <c r="F24" s="104">
        <v>10.23335527058055</v>
      </c>
      <c r="G24" s="104">
        <v>10.90109928986965</v>
      </c>
      <c r="H24" s="104">
        <v>11.461457477671701</v>
      </c>
      <c r="I24" s="104">
        <v>11.6270247388847</v>
      </c>
      <c r="J24" s="104">
        <v>12.2814931913445</v>
      </c>
      <c r="K24" s="104">
        <v>13.410367107090201</v>
      </c>
      <c r="L24" s="104">
        <v>13.706146401438099</v>
      </c>
      <c r="M24" s="104">
        <v>12.936032598474199</v>
      </c>
      <c r="N24" s="104">
        <v>13.75000777526845</v>
      </c>
      <c r="O24" s="104">
        <v>13.2398546127594</v>
      </c>
      <c r="P24" s="104">
        <v>14.4931290130799</v>
      </c>
      <c r="Q24" s="104">
        <v>16.683061123205899</v>
      </c>
      <c r="R24" s="104">
        <v>19.1975253412444</v>
      </c>
      <c r="S24" s="104">
        <v>21.793782204280699</v>
      </c>
      <c r="T24" s="104">
        <v>24.4744701848687</v>
      </c>
      <c r="U24" s="104">
        <v>26.4137474150256</v>
      </c>
      <c r="V24" s="104">
        <v>28.814757318793099</v>
      </c>
      <c r="W24" s="104">
        <v>31.7327074270253</v>
      </c>
      <c r="X24" s="104">
        <v>37.609775457995397</v>
      </c>
      <c r="Y24" s="104">
        <v>43.406807314192598</v>
      </c>
      <c r="Z24" s="104">
        <v>47.2583219164257</v>
      </c>
      <c r="AA24" s="104">
        <v>50.877572647101999</v>
      </c>
      <c r="AB24" s="104">
        <v>53.760206680253198</v>
      </c>
      <c r="AC24" s="104">
        <v>56.121186259867699</v>
      </c>
      <c r="AD24" s="104">
        <v>59.540968406287199</v>
      </c>
      <c r="AE24" s="104">
        <v>61.980114927391199</v>
      </c>
      <c r="AF24" s="104">
        <v>65.666049574060509</v>
      </c>
      <c r="AG24" s="104">
        <v>69.371435217463812</v>
      </c>
      <c r="AH24" s="104">
        <v>71.7114338661939</v>
      </c>
      <c r="AI24" s="104">
        <v>72.144893509978203</v>
      </c>
      <c r="AJ24" s="104">
        <v>73.452959919503598</v>
      </c>
      <c r="AK24" s="104">
        <v>74.844876739895994</v>
      </c>
      <c r="AL24" s="104">
        <v>78.316283749790401</v>
      </c>
      <c r="AM24" s="104">
        <v>80.362233774945494</v>
      </c>
      <c r="AN24" s="104">
        <v>82.193300618732806</v>
      </c>
      <c r="AO24" s="104">
        <v>84.549515381373794</v>
      </c>
      <c r="AP24" s="104">
        <v>86.138454090688995</v>
      </c>
      <c r="AQ24" s="104">
        <v>88.435255489431597</v>
      </c>
      <c r="AR24" s="104">
        <v>91.407649762405498</v>
      </c>
      <c r="AS24" s="104">
        <v>93.471995014411405</v>
      </c>
      <c r="AT24" s="104">
        <v>95.487601527621095</v>
      </c>
      <c r="AU24" s="104">
        <v>97.747138091528697</v>
      </c>
      <c r="AV24" s="104">
        <v>100</v>
      </c>
      <c r="AW24" s="104">
        <v>102.333527793983</v>
      </c>
      <c r="AX24" s="104">
        <v>104.8</v>
      </c>
      <c r="AY24" s="104">
        <v>108.49237436452999</v>
      </c>
      <c r="AZ24" s="104">
        <v>109.56628217190649</v>
      </c>
      <c r="BA24" s="104">
        <v>111.77804349945499</v>
      </c>
    </row>
    <row r="25" spans="1:53">
      <c r="A25" s="104" t="s">
        <v>300</v>
      </c>
      <c r="B25" s="104" t="s">
        <v>301</v>
      </c>
      <c r="G25" s="104">
        <v>4.1523313019821249</v>
      </c>
      <c r="H25" s="104">
        <v>4.4464787321888748</v>
      </c>
      <c r="I25" s="104">
        <v>4.9362034943743556</v>
      </c>
      <c r="J25" s="104">
        <v>5.0137463879126649</v>
      </c>
      <c r="K25" s="104">
        <v>5.0486783272103448</v>
      </c>
      <c r="L25" s="104">
        <v>5.2326012443058953</v>
      </c>
      <c r="M25" s="104">
        <v>5.7846087907538299</v>
      </c>
      <c r="N25" s="104">
        <v>5.8448480733627246</v>
      </c>
      <c r="O25" s="104">
        <v>6.2474224843410955</v>
      </c>
      <c r="P25" s="104">
        <v>7.2966316127064292</v>
      </c>
      <c r="Q25" s="104">
        <v>8.984786100035226</v>
      </c>
      <c r="R25" s="104">
        <v>10.264126691160715</v>
      </c>
      <c r="S25" s="104">
        <v>10.50195429527831</v>
      </c>
      <c r="T25" s="104">
        <v>11.4523718341029</v>
      </c>
      <c r="U25" s="104">
        <v>11.98941236894775</v>
      </c>
      <c r="V25" s="104">
        <v>12.590512771759901</v>
      </c>
      <c r="W25" s="104">
        <v>14.511718732412</v>
      </c>
      <c r="X25" s="104">
        <v>15.9531884059276</v>
      </c>
      <c r="Y25" s="104">
        <v>17.5332609326659</v>
      </c>
      <c r="Z25" s="104">
        <v>20.693405986142398</v>
      </c>
      <c r="AA25" s="104">
        <v>22.026430400976199</v>
      </c>
      <c r="AB25" s="104">
        <v>22.5645445046483</v>
      </c>
      <c r="AC25" s="104">
        <v>24.521720503495899</v>
      </c>
      <c r="AD25" s="104">
        <v>26.614348767862751</v>
      </c>
      <c r="AE25" s="104">
        <v>29.150397464636949</v>
      </c>
      <c r="AF25" s="104">
        <v>31.719384863415751</v>
      </c>
      <c r="AG25" s="104">
        <v>34.604376614566945</v>
      </c>
      <c r="AH25" s="104">
        <v>39.299174768575696</v>
      </c>
      <c r="AI25" s="104">
        <v>44.74982851832425</v>
      </c>
      <c r="AJ25" s="104">
        <v>48.599215489288895</v>
      </c>
      <c r="AK25" s="104">
        <v>52.855596570216647</v>
      </c>
      <c r="AL25" s="104">
        <v>57.816912904571893</v>
      </c>
      <c r="AM25" s="104">
        <v>62.626066353357203</v>
      </c>
      <c r="AN25" s="104">
        <v>66.590082485261291</v>
      </c>
      <c r="AO25" s="104">
        <v>72.894207418768389</v>
      </c>
      <c r="AP25" s="104">
        <v>77.688208191532851</v>
      </c>
      <c r="AQ25" s="104">
        <v>79.6688299194725</v>
      </c>
      <c r="AR25" s="104">
        <v>81.924097452477795</v>
      </c>
      <c r="AS25" s="104">
        <v>84.510647719966855</v>
      </c>
      <c r="AT25" s="104">
        <v>88.807113134035944</v>
      </c>
      <c r="AU25" s="104">
        <v>93.417243549402102</v>
      </c>
      <c r="AV25" s="104">
        <v>100</v>
      </c>
      <c r="AW25" s="104">
        <v>107.014387342031</v>
      </c>
      <c r="AX25" s="104">
        <v>115.117546355896</v>
      </c>
      <c r="AY25" s="104">
        <v>126.71021555550151</v>
      </c>
      <c r="AZ25" s="104">
        <v>137.49216742342202</v>
      </c>
      <c r="BA25" s="104">
        <v>148.25865163146898</v>
      </c>
    </row>
    <row r="26" spans="1:53">
      <c r="A26" s="104" t="s">
        <v>302</v>
      </c>
      <c r="B26" s="104" t="s">
        <v>303</v>
      </c>
      <c r="P26" s="104">
        <v>3.993922752114365</v>
      </c>
      <c r="Q26" s="104">
        <v>4.72622773879006</v>
      </c>
      <c r="R26" s="104">
        <v>5.29218193239101</v>
      </c>
      <c r="S26" s="104">
        <v>6.0311867003600197</v>
      </c>
      <c r="T26" s="104">
        <v>6.8264651857490302</v>
      </c>
      <c r="U26" s="104">
        <v>7.4309722915189802</v>
      </c>
      <c r="V26" s="104">
        <v>8.1533511913739591</v>
      </c>
      <c r="W26" s="104">
        <v>8.8574106972747799</v>
      </c>
      <c r="X26" s="104">
        <v>10.262916064192895</v>
      </c>
      <c r="Y26" s="104">
        <v>11.576438984622751</v>
      </c>
      <c r="Z26" s="104">
        <v>14.564904948250449</v>
      </c>
      <c r="AA26" s="104">
        <v>15.5594090775461</v>
      </c>
      <c r="AB26" s="104">
        <v>17.033015955634401</v>
      </c>
      <c r="AC26" s="104">
        <v>23.679767810366499</v>
      </c>
      <c r="AD26" s="104">
        <v>24.438054083054901</v>
      </c>
      <c r="AE26" s="104">
        <v>29.4938111170156</v>
      </c>
      <c r="AF26" s="104">
        <v>33.837732044697702</v>
      </c>
      <c r="AG26" s="104">
        <v>35.465031734990745</v>
      </c>
      <c r="AH26" s="104">
        <v>39.773428015311254</v>
      </c>
      <c r="AI26" s="104">
        <v>43.545342100123698</v>
      </c>
      <c r="AJ26" s="104">
        <v>45.729058826933098</v>
      </c>
      <c r="AK26" s="104">
        <v>52.142846056785103</v>
      </c>
      <c r="AL26" s="104">
        <v>57.167481357806103</v>
      </c>
      <c r="AM26" s="104">
        <v>60.268962976982301</v>
      </c>
      <c r="AN26" s="104">
        <v>62.255186197216346</v>
      </c>
      <c r="AO26" s="104">
        <v>69.389393980817147</v>
      </c>
      <c r="AP26" s="104">
        <v>71.520388575999249</v>
      </c>
      <c r="AQ26" s="104">
        <v>77.952269151544598</v>
      </c>
      <c r="AR26" s="104">
        <v>77.716440591687103</v>
      </c>
      <c r="AS26" s="104">
        <v>85.995614223674593</v>
      </c>
      <c r="AT26" s="104">
        <v>90.901819775755797</v>
      </c>
      <c r="AU26" s="104">
        <v>93.471600954865039</v>
      </c>
      <c r="AV26" s="104">
        <v>100</v>
      </c>
      <c r="AW26" s="104">
        <v>106.537843952996</v>
      </c>
      <c r="AX26" s="104">
        <v>113.809135107928</v>
      </c>
      <c r="AY26" s="104">
        <v>127.059180823681</v>
      </c>
      <c r="AZ26" s="104">
        <v>136.8460559395505</v>
      </c>
      <c r="BA26" s="104">
        <v>146.97434309173201</v>
      </c>
    </row>
    <row r="27" spans="1:53">
      <c r="A27" s="104" t="s">
        <v>304</v>
      </c>
      <c r="B27" s="104" t="s">
        <v>305</v>
      </c>
      <c r="P27" s="104">
        <v>3.993922752114365</v>
      </c>
      <c r="Q27" s="104">
        <v>4.72622773879006</v>
      </c>
      <c r="R27" s="104">
        <v>5.29218193239101</v>
      </c>
      <c r="S27" s="104">
        <v>6.0311867003600197</v>
      </c>
      <c r="T27" s="104">
        <v>6.8264651857490302</v>
      </c>
      <c r="U27" s="104">
        <v>7.4309722915189802</v>
      </c>
      <c r="V27" s="104">
        <v>8.1533511913739591</v>
      </c>
      <c r="W27" s="104">
        <v>8.8574106972747799</v>
      </c>
      <c r="X27" s="104">
        <v>10.262916064192895</v>
      </c>
      <c r="Y27" s="104">
        <v>11.576438984622751</v>
      </c>
      <c r="Z27" s="104">
        <v>14.564904948250449</v>
      </c>
      <c r="AA27" s="104">
        <v>15.5594090775461</v>
      </c>
      <c r="AB27" s="104">
        <v>16.647489033738051</v>
      </c>
      <c r="AC27" s="104">
        <v>21.487693292592901</v>
      </c>
      <c r="AD27" s="104">
        <v>22.413905344704101</v>
      </c>
      <c r="AE27" s="104">
        <v>27.3860566554416</v>
      </c>
      <c r="AF27" s="104">
        <v>31.419875071238899</v>
      </c>
      <c r="AG27" s="104">
        <v>33.155393529067098</v>
      </c>
      <c r="AH27" s="104">
        <v>41.307158094290202</v>
      </c>
      <c r="AI27" s="104">
        <v>44.536901443131249</v>
      </c>
      <c r="AJ27" s="104">
        <v>46.127864429158699</v>
      </c>
      <c r="AK27" s="104">
        <v>52.789950163075403</v>
      </c>
      <c r="AL27" s="104">
        <v>56.866404567972751</v>
      </c>
      <c r="AM27" s="104">
        <v>59.812712751699102</v>
      </c>
      <c r="AN27" s="104">
        <v>60.8455639685804</v>
      </c>
      <c r="AO27" s="104">
        <v>70.061724522580306</v>
      </c>
      <c r="AP27" s="104">
        <v>73.592668122201204</v>
      </c>
      <c r="AQ27" s="104">
        <v>78.000014008528808</v>
      </c>
      <c r="AR27" s="104">
        <v>76.768284817474097</v>
      </c>
      <c r="AS27" s="104">
        <v>86.146016897391945</v>
      </c>
      <c r="AT27" s="104">
        <v>90.953134425629202</v>
      </c>
      <c r="AU27" s="104">
        <v>93.311637210217398</v>
      </c>
      <c r="AV27" s="104">
        <v>100</v>
      </c>
      <c r="AW27" s="104">
        <v>106.616554305365</v>
      </c>
      <c r="AX27" s="104">
        <v>113.85354436146849</v>
      </c>
      <c r="AY27" s="104">
        <v>127.27167227573401</v>
      </c>
      <c r="AZ27" s="104">
        <v>136.8460559395505</v>
      </c>
      <c r="BA27" s="104">
        <v>146.97434309173201</v>
      </c>
    </row>
    <row r="28" spans="1:53">
      <c r="A28" s="104" t="s">
        <v>306</v>
      </c>
      <c r="B28" s="104" t="s">
        <v>307</v>
      </c>
      <c r="Q28" s="104">
        <v>3.9577474215737798</v>
      </c>
      <c r="R28" s="104">
        <v>4.2834825666814398</v>
      </c>
      <c r="S28" s="104">
        <v>4.9998003150777501</v>
      </c>
      <c r="T28" s="104">
        <v>5.5770006083940746</v>
      </c>
      <c r="U28" s="104">
        <v>6.3657089697322853</v>
      </c>
      <c r="V28" s="104">
        <v>6.86947949369429</v>
      </c>
      <c r="W28" s="104">
        <v>7.9866376004157447</v>
      </c>
      <c r="X28" s="104">
        <v>9.1823911089231665</v>
      </c>
      <c r="Y28" s="104">
        <v>10.177408299876895</v>
      </c>
      <c r="Z28" s="104">
        <v>12.5382462079292</v>
      </c>
      <c r="AA28" s="104">
        <v>13.983464618188901</v>
      </c>
      <c r="AB28" s="104">
        <v>13.58849198768765</v>
      </c>
      <c r="AC28" s="104">
        <v>17.0990093394655</v>
      </c>
      <c r="AD28" s="104">
        <v>18.7750429280266</v>
      </c>
      <c r="AE28" s="104">
        <v>20.343074352169701</v>
      </c>
      <c r="AF28" s="104">
        <v>22.6977882084934</v>
      </c>
      <c r="AG28" s="104">
        <v>22.125393603283548</v>
      </c>
      <c r="AH28" s="104">
        <v>23.875965247634699</v>
      </c>
      <c r="AI28" s="104">
        <v>28.048557467937151</v>
      </c>
      <c r="AJ28" s="104">
        <v>35.013105037807748</v>
      </c>
      <c r="AK28" s="104">
        <v>46.806497613694397</v>
      </c>
      <c r="AL28" s="104">
        <v>57.623739878864001</v>
      </c>
      <c r="AM28" s="104">
        <v>61.398655727742003</v>
      </c>
      <c r="AN28" s="104">
        <v>65.946227459149796</v>
      </c>
      <c r="AO28" s="104">
        <v>73.738849461262845</v>
      </c>
      <c r="AP28" s="104">
        <v>76.782706844177994</v>
      </c>
      <c r="AQ28" s="104">
        <v>79.366359973095456</v>
      </c>
      <c r="AR28" s="104">
        <v>83.236704583417549</v>
      </c>
      <c r="AS28" s="104">
        <v>87.862627207177198</v>
      </c>
      <c r="AT28" s="104">
        <v>93.0883795594399</v>
      </c>
      <c r="AU28" s="104">
        <v>96.165338281598096</v>
      </c>
      <c r="AV28" s="104">
        <v>100</v>
      </c>
      <c r="AW28" s="104">
        <v>104.63954962716551</v>
      </c>
      <c r="AX28" s="104">
        <v>110.6343997111595</v>
      </c>
      <c r="AY28" s="104">
        <v>121.265637630394</v>
      </c>
      <c r="AZ28" s="104">
        <v>124.925925608836</v>
      </c>
      <c r="BA28" s="104">
        <v>128.79646607768001</v>
      </c>
    </row>
    <row r="29" spans="1:53">
      <c r="A29" s="104" t="s">
        <v>308</v>
      </c>
      <c r="B29" s="104" t="s">
        <v>309</v>
      </c>
      <c r="T29" s="104">
        <v>12.564787183917099</v>
      </c>
      <c r="V29" s="104">
        <v>13.80905558938545</v>
      </c>
      <c r="W29" s="104">
        <v>17.3636510278278</v>
      </c>
      <c r="X29" s="104">
        <v>18.6556607664117</v>
      </c>
      <c r="Y29" s="104">
        <v>20.8262026720652</v>
      </c>
      <c r="Z29" s="104">
        <v>26.898745317041602</v>
      </c>
      <c r="AA29" s="104">
        <v>32.53399223060395</v>
      </c>
      <c r="AB29" s="104">
        <v>31.134342946870898</v>
      </c>
      <c r="AC29" s="104">
        <v>33.474540357557899</v>
      </c>
      <c r="AD29" s="104">
        <v>34.422690428037299</v>
      </c>
      <c r="AE29" s="104">
        <v>38.338167850509997</v>
      </c>
      <c r="AF29" s="104">
        <v>43.9423024627757</v>
      </c>
      <c r="AG29" s="104">
        <v>45.553244288738</v>
      </c>
      <c r="AH29" s="104">
        <v>46.269100885731199</v>
      </c>
      <c r="AI29" s="104">
        <v>49.348731496719601</v>
      </c>
      <c r="AJ29" s="104">
        <v>51.026904714172005</v>
      </c>
      <c r="AK29" s="104">
        <v>59.564109512228598</v>
      </c>
      <c r="AL29" s="104">
        <v>64.547361626593499</v>
      </c>
      <c r="AM29" s="104">
        <v>69.719140179686605</v>
      </c>
      <c r="AN29" s="104">
        <v>73.76781495263549</v>
      </c>
      <c r="AO29" s="104">
        <v>78.478477688225794</v>
      </c>
      <c r="AP29" s="104">
        <v>80.753531047935596</v>
      </c>
      <c r="AQ29" s="104">
        <v>84.059758563179344</v>
      </c>
      <c r="AR29" s="104">
        <v>87.108698163336001</v>
      </c>
      <c r="AS29" s="104">
        <v>89.456508235397308</v>
      </c>
      <c r="AT29" s="104">
        <v>93.216727716727505</v>
      </c>
      <c r="AU29" s="104">
        <v>96.021838436015003</v>
      </c>
      <c r="AV29" s="104">
        <v>100</v>
      </c>
      <c r="AW29" s="104">
        <v>104.483331204496</v>
      </c>
      <c r="AX29" s="104">
        <v>109.70995165861</v>
      </c>
      <c r="AY29" s="104">
        <v>119.608778625954</v>
      </c>
      <c r="AZ29" s="104">
        <v>122.829147103973</v>
      </c>
      <c r="BA29" s="104">
        <v>128.79646607768001</v>
      </c>
    </row>
    <row r="30" spans="1:53">
      <c r="A30" s="104" t="s">
        <v>310</v>
      </c>
      <c r="B30" s="104" t="s">
        <v>311</v>
      </c>
      <c r="AU30" s="104">
        <v>88.759853603603602</v>
      </c>
      <c r="AV30" s="104">
        <v>100</v>
      </c>
      <c r="AW30" s="104">
        <v>107.263513513514</v>
      </c>
      <c r="AX30" s="104">
        <v>116.36402027027</v>
      </c>
      <c r="AY30" s="104">
        <v>151.92849099099101</v>
      </c>
      <c r="AZ30" s="104">
        <v>139.34051238738701</v>
      </c>
      <c r="BA30" s="104">
        <v>140.58417792792801</v>
      </c>
    </row>
    <row r="31" spans="1:53">
      <c r="A31" s="104" t="s">
        <v>312</v>
      </c>
      <c r="B31" s="104" t="s">
        <v>313</v>
      </c>
      <c r="AH31" s="104">
        <v>5.9010437843478796</v>
      </c>
      <c r="AI31" s="104">
        <v>19.2377226475183</v>
      </c>
      <c r="AJ31" s="104">
        <v>35.590700928035403</v>
      </c>
      <c r="AK31" s="104">
        <v>43.621761346386101</v>
      </c>
      <c r="AL31" s="104">
        <v>47.021300538187603</v>
      </c>
      <c r="AM31" s="104">
        <v>53.004985703541799</v>
      </c>
      <c r="AN31" s="104">
        <v>70.592185392616102</v>
      </c>
      <c r="AO31" s="104">
        <v>85.1644305943869</v>
      </c>
      <c r="AP31" s="104">
        <v>85.496092954562798</v>
      </c>
      <c r="AQ31" s="104">
        <v>85.538856506908004</v>
      </c>
      <c r="AR31" s="104">
        <v>88.197051978277699</v>
      </c>
      <c r="AS31" s="104">
        <v>95.050426687354502</v>
      </c>
      <c r="AT31" s="104">
        <v>95.510473235065902</v>
      </c>
      <c r="AU31" s="104">
        <v>97.6881303335919</v>
      </c>
      <c r="AV31" s="104">
        <v>100</v>
      </c>
      <c r="AW31" s="104">
        <v>102.370728319043</v>
      </c>
      <c r="AX31" s="104">
        <v>105.37293673476501</v>
      </c>
      <c r="AY31" s="104">
        <v>108.91266912240501</v>
      </c>
      <c r="AZ31" s="104">
        <v>111.39642496158601</v>
      </c>
      <c r="BA31" s="104">
        <v>115.34953600894001</v>
      </c>
    </row>
    <row r="32" spans="1:53">
      <c r="A32" s="104" t="s">
        <v>314</v>
      </c>
      <c r="B32" s="104" t="s">
        <v>315</v>
      </c>
      <c r="L32" s="104">
        <v>3.1396158563585899</v>
      </c>
      <c r="M32" s="104">
        <v>3.3468305028468599</v>
      </c>
      <c r="N32" s="104">
        <v>3.4347397468249001</v>
      </c>
      <c r="O32" s="104">
        <v>3.5603243810792402</v>
      </c>
      <c r="P32" s="104">
        <v>3.7800974910243399</v>
      </c>
      <c r="Q32" s="104">
        <v>3.9577474215737798</v>
      </c>
      <c r="R32" s="104">
        <v>4.2834825666814398</v>
      </c>
      <c r="S32" s="104">
        <v>4.6874464735250703</v>
      </c>
      <c r="T32" s="104">
        <v>5.2494377118080102</v>
      </c>
      <c r="U32" s="104">
        <v>6.1693451577446297</v>
      </c>
      <c r="V32" s="104">
        <v>6.86947949369429</v>
      </c>
      <c r="W32" s="104">
        <v>7.5233044957992696</v>
      </c>
      <c r="X32" s="104">
        <v>8.6258329306905406</v>
      </c>
      <c r="Y32" s="104">
        <v>9.1901788808552904</v>
      </c>
      <c r="Z32" s="104">
        <v>9.7385719201662404</v>
      </c>
      <c r="AA32" s="104">
        <v>10.528993172357501</v>
      </c>
      <c r="AB32" s="104">
        <v>11.6326724595742</v>
      </c>
      <c r="AC32" s="104">
        <v>13.0718212317324</v>
      </c>
      <c r="AD32" s="104">
        <v>14.0445295556499</v>
      </c>
      <c r="AE32" s="104">
        <v>14.8747782352772</v>
      </c>
      <c r="AF32" s="104">
        <v>16.258781338677899</v>
      </c>
      <c r="AG32" s="104">
        <v>18.966280492259301</v>
      </c>
      <c r="AH32" s="104">
        <v>23.875965247634699</v>
      </c>
      <c r="AI32" s="104">
        <v>31.437402719719199</v>
      </c>
      <c r="AJ32" s="104">
        <v>37.894747763133601</v>
      </c>
      <c r="AK32" s="104">
        <v>48.902283779889601</v>
      </c>
      <c r="AL32" s="104">
        <v>63.465201232908903</v>
      </c>
      <c r="AM32" s="104">
        <v>75.319914316016593</v>
      </c>
      <c r="AN32" s="104">
        <v>79.638398741296299</v>
      </c>
      <c r="AO32" s="104">
        <v>83.580628204850498</v>
      </c>
      <c r="AP32" s="104">
        <v>85.791763029816906</v>
      </c>
      <c r="AQ32" s="104">
        <v>86.082737109269601</v>
      </c>
      <c r="AR32" s="104">
        <v>89.720583549617601</v>
      </c>
      <c r="AS32" s="104">
        <v>90.993092311832797</v>
      </c>
      <c r="AT32" s="104">
        <v>94.877545527944704</v>
      </c>
      <c r="AU32" s="104">
        <v>98.636404413743605</v>
      </c>
      <c r="AV32" s="104">
        <v>100</v>
      </c>
      <c r="AW32" s="104">
        <v>102.314524087198</v>
      </c>
      <c r="AX32" s="104">
        <v>106.073382972997</v>
      </c>
      <c r="AY32" s="104">
        <v>111.23172153942799</v>
      </c>
      <c r="AZ32" s="104">
        <v>117.610119314614</v>
      </c>
      <c r="BA32" s="104">
        <v>122.21225441822899</v>
      </c>
    </row>
    <row r="33" spans="1:53">
      <c r="A33" s="104" t="s">
        <v>316</v>
      </c>
      <c r="B33" s="104" t="s">
        <v>317</v>
      </c>
    </row>
    <row r="34" spans="1:53">
      <c r="A34" s="104" t="s">
        <v>318</v>
      </c>
      <c r="B34" s="104" t="s">
        <v>319</v>
      </c>
    </row>
    <row r="35" spans="1:53">
      <c r="A35" s="104" t="s">
        <v>320</v>
      </c>
      <c r="B35" s="104" t="s">
        <v>321</v>
      </c>
      <c r="AG35" s="104">
        <v>4.1363123789100103E-8</v>
      </c>
      <c r="AH35" s="104">
        <v>7.5946142203770104E-8</v>
      </c>
      <c r="AI35" s="104">
        <v>3.0307105492971902E-7</v>
      </c>
      <c r="AJ35" s="104">
        <v>4.4836764455639096E-6</v>
      </c>
      <c r="AK35" s="104">
        <v>4.7025300231166098E-5</v>
      </c>
      <c r="AL35" s="104">
        <v>1.3034435437715901E-3</v>
      </c>
      <c r="AM35" s="104">
        <v>5.5332581555988601E-2</v>
      </c>
      <c r="AN35" s="104">
        <v>0.17660871955076601</v>
      </c>
      <c r="AO35" s="104">
        <v>0.36608306912422001</v>
      </c>
      <c r="AP35" s="104">
        <v>1.2746862461177999</v>
      </c>
      <c r="AQ35" s="104">
        <v>5.4173766687329499</v>
      </c>
      <c r="AR35" s="104">
        <v>13.6821819055652</v>
      </c>
      <c r="AS35" s="104">
        <v>28.5817272018175</v>
      </c>
      <c r="AT35" s="104">
        <v>56.655762243505102</v>
      </c>
      <c r="AU35" s="104">
        <v>81.324784354821105</v>
      </c>
      <c r="AV35" s="104">
        <v>100</v>
      </c>
      <c r="AW35" s="104">
        <v>113.303253361405</v>
      </c>
      <c r="AX35" s="104">
        <v>127.1814012226</v>
      </c>
      <c r="AY35" s="104">
        <v>143.04564471917399</v>
      </c>
      <c r="AZ35" s="104">
        <v>162.687887526694</v>
      </c>
      <c r="BA35" s="104">
        <v>186.229705314124</v>
      </c>
    </row>
    <row r="36" spans="1:53">
      <c r="A36" s="104" t="s">
        <v>322</v>
      </c>
      <c r="B36" s="104" t="s">
        <v>323</v>
      </c>
      <c r="AO36" s="104">
        <v>88.943627151751897</v>
      </c>
      <c r="AP36" s="104">
        <v>89.940941277011305</v>
      </c>
      <c r="AQ36" s="104">
        <v>90.635087290929107</v>
      </c>
      <c r="AR36" s="104">
        <v>91.906513246245893</v>
      </c>
      <c r="AS36" s="104">
        <v>94.119307776828194</v>
      </c>
      <c r="AT36" s="104">
        <v>95.995604932242699</v>
      </c>
      <c r="AU36" s="104">
        <v>97.944390184348705</v>
      </c>
      <c r="AV36" s="104">
        <v>100</v>
      </c>
      <c r="AW36" s="104">
        <v>101.787785374191</v>
      </c>
      <c r="AX36" s="104">
        <v>103.229153949457</v>
      </c>
      <c r="AY36" s="104">
        <v>108.735197167623</v>
      </c>
      <c r="AZ36" s="104">
        <v>108.13697961176899</v>
      </c>
      <c r="BA36" s="104">
        <v>111.781223293859</v>
      </c>
    </row>
    <row r="37" spans="1:53">
      <c r="A37" s="104" t="s">
        <v>324</v>
      </c>
      <c r="B37" s="104" t="s">
        <v>325</v>
      </c>
      <c r="C37" s="104">
        <v>4.2916802091186699E-11</v>
      </c>
      <c r="D37" s="104">
        <v>4.86652256657963E-11</v>
      </c>
      <c r="E37" s="104">
        <v>6.2447160447159199E-11</v>
      </c>
      <c r="F37" s="104">
        <v>7.7371639044593303E-11</v>
      </c>
      <c r="G37" s="104">
        <v>9.4545500779918601E-11</v>
      </c>
      <c r="H37" s="104">
        <v>1.21609507423113E-10</v>
      </c>
      <c r="I37" s="104">
        <v>1.6042029267529199E-10</v>
      </c>
      <c r="J37" s="104">
        <v>2.0726458913422499E-10</v>
      </c>
      <c r="K37" s="104">
        <v>2.40862518225578E-10</v>
      </c>
      <c r="L37" s="104">
        <v>2.5910751478847E-10</v>
      </c>
      <c r="M37" s="104">
        <v>2.9431214612117402E-10</v>
      </c>
      <c r="N37" s="104">
        <v>3.9653411316532302E-10</v>
      </c>
      <c r="O37" s="104">
        <v>6.2829198535658201E-10</v>
      </c>
      <c r="P37" s="104">
        <v>1.01311502440717E-9</v>
      </c>
      <c r="Q37" s="104">
        <v>1.2509426606213099E-9</v>
      </c>
      <c r="R37" s="104">
        <v>3.5392524056602998E-9</v>
      </c>
      <c r="S37" s="104">
        <v>1.9252312654927899E-8</v>
      </c>
      <c r="T37" s="104">
        <v>5.3136731622419501E-8</v>
      </c>
      <c r="U37" s="104">
        <v>1.46399519459751E-7</v>
      </c>
      <c r="V37" s="104">
        <v>3.7991717025575099E-7</v>
      </c>
      <c r="W37" s="104">
        <v>7.6273831454508697E-7</v>
      </c>
      <c r="X37" s="104">
        <v>1.5596171208148501E-6</v>
      </c>
      <c r="Y37" s="104">
        <v>4.1295044696521798E-6</v>
      </c>
      <c r="Z37" s="104">
        <v>1.8327181715147899E-5</v>
      </c>
      <c r="AA37" s="104">
        <v>1.3318703692615801E-4</v>
      </c>
      <c r="AB37" s="104">
        <v>1.0284445288532399E-3</v>
      </c>
      <c r="AC37" s="104">
        <v>1.95503813442889E-3</v>
      </c>
      <c r="AD37" s="104">
        <v>4.5225314754043901E-3</v>
      </c>
      <c r="AE37" s="104">
        <v>2.0032784280325899E-2</v>
      </c>
      <c r="AF37" s="104">
        <v>0.63700441833749999</v>
      </c>
      <c r="AG37" s="104">
        <v>15.3770615629481</v>
      </c>
      <c r="AH37" s="104">
        <v>41.775124015037001</v>
      </c>
      <c r="AI37" s="104">
        <v>52.177108421876802</v>
      </c>
      <c r="AJ37" s="104">
        <v>57.713879201595901</v>
      </c>
      <c r="AK37" s="104">
        <v>60.124788343638798</v>
      </c>
      <c r="AL37" s="104">
        <v>62.154671453815702</v>
      </c>
      <c r="AM37" s="104">
        <v>62.251443729389102</v>
      </c>
      <c r="AN37" s="104">
        <v>62.579669606593399</v>
      </c>
      <c r="AO37" s="104">
        <v>63.155613126970799</v>
      </c>
      <c r="AP37" s="104">
        <v>62.4186531385309</v>
      </c>
      <c r="AQ37" s="104">
        <v>61.834452363381097</v>
      </c>
      <c r="AR37" s="104">
        <v>61.1749041384329</v>
      </c>
      <c r="AS37" s="104">
        <v>76.999932909804997</v>
      </c>
      <c r="AT37" s="104">
        <v>87.350917845475806</v>
      </c>
      <c r="AU37" s="104">
        <v>91.208087981049601</v>
      </c>
      <c r="AV37" s="104">
        <v>100</v>
      </c>
      <c r="AW37" s="104">
        <v>110.901124534884</v>
      </c>
      <c r="AX37" s="104">
        <v>120.695260851839</v>
      </c>
      <c r="AY37" s="104">
        <v>131.055758640904</v>
      </c>
      <c r="AZ37" s="104">
        <v>139.28969618290199</v>
      </c>
      <c r="BA37" s="104">
        <v>154.30528622012099</v>
      </c>
    </row>
    <row r="38" spans="1:53">
      <c r="A38" s="104" t="s">
        <v>326</v>
      </c>
      <c r="B38" s="104" t="s">
        <v>327</v>
      </c>
      <c r="AJ38" s="104">
        <v>0.46203029570684201</v>
      </c>
      <c r="AK38" s="104">
        <v>21.012516435977101</v>
      </c>
      <c r="AL38" s="104">
        <v>57.984317633251102</v>
      </c>
      <c r="AM38" s="104">
        <v>68.816475652426703</v>
      </c>
      <c r="AN38" s="104">
        <v>78.423781495191903</v>
      </c>
      <c r="AO38" s="104">
        <v>85.225073220009605</v>
      </c>
      <c r="AP38" s="104">
        <v>85.777541144016098</v>
      </c>
      <c r="AQ38" s="104">
        <v>85.099140493716803</v>
      </c>
      <c r="AR38" s="104">
        <v>87.776278308938302</v>
      </c>
      <c r="AS38" s="104">
        <v>88.706750126939596</v>
      </c>
      <c r="AT38" s="104">
        <v>92.895086673474594</v>
      </c>
      <c r="AU38" s="104">
        <v>99.361756446259903</v>
      </c>
      <c r="AV38" s="104">
        <v>100</v>
      </c>
      <c r="AW38" s="104">
        <v>102.89235662458999</v>
      </c>
      <c r="AX38" s="104">
        <v>107.427194115893</v>
      </c>
      <c r="AY38" s="104">
        <v>117.041877878276</v>
      </c>
      <c r="AZ38" s="104">
        <v>121.029221747341</v>
      </c>
      <c r="BA38" s="104">
        <v>130.93131895437801</v>
      </c>
    </row>
    <row r="39" spans="1:53">
      <c r="A39" s="104" t="s">
        <v>328</v>
      </c>
      <c r="B39" s="104" t="s">
        <v>329</v>
      </c>
      <c r="W39" s="104">
        <v>37.982659936002598</v>
      </c>
      <c r="X39" s="104">
        <v>0</v>
      </c>
      <c r="Y39" s="104">
        <v>0</v>
      </c>
      <c r="Z39" s="104">
        <v>0</v>
      </c>
      <c r="AA39" s="104">
        <v>47.335174191601297</v>
      </c>
      <c r="AB39" s="104">
        <v>49.243850570294903</v>
      </c>
      <c r="AC39" s="104">
        <v>49.772712983557703</v>
      </c>
      <c r="AD39" s="104">
        <v>51.5859555433167</v>
      </c>
      <c r="AE39" s="104">
        <v>53.196401237839403</v>
      </c>
      <c r="AF39" s="104">
        <v>55.319803709136004</v>
      </c>
      <c r="AG39" s="104">
        <v>58.548647916426198</v>
      </c>
      <c r="AH39" s="104">
        <v>61.801350578449998</v>
      </c>
      <c r="AI39" s="104">
        <v>64.195148870061203</v>
      </c>
      <c r="AJ39" s="104">
        <v>67.543285351019804</v>
      </c>
      <c r="AK39" s="104">
        <v>71.805995930102</v>
      </c>
      <c r="AL39" s="104">
        <v>74.219676267325198</v>
      </c>
      <c r="AM39" s="104">
        <v>76.613474558936502</v>
      </c>
      <c r="AN39" s="104">
        <v>78.911839031613496</v>
      </c>
      <c r="AO39" s="104">
        <v>80.387086815978904</v>
      </c>
      <c r="AP39" s="104">
        <v>82.220211421348907</v>
      </c>
      <c r="AQ39" s="104">
        <v>85.545214293921703</v>
      </c>
      <c r="AR39" s="104">
        <v>88.202344019303695</v>
      </c>
      <c r="AS39" s="104">
        <v>91.240089624267497</v>
      </c>
      <c r="AT39" s="104">
        <v>94.241928070780205</v>
      </c>
      <c r="AU39" s="104">
        <v>96.630472250947903</v>
      </c>
      <c r="AV39" s="104">
        <v>100</v>
      </c>
      <c r="AW39" s="104">
        <v>103.608711458892</v>
      </c>
      <c r="AX39" s="104">
        <v>109.194467046379</v>
      </c>
      <c r="AY39" s="104">
        <v>118.975814968059</v>
      </c>
      <c r="AZ39" s="104">
        <v>116.43439572044301</v>
      </c>
      <c r="BA39" s="104">
        <v>118.851860187317</v>
      </c>
    </row>
    <row r="40" spans="1:53">
      <c r="A40" s="104" t="s">
        <v>330</v>
      </c>
      <c r="B40" s="104" t="s">
        <v>331</v>
      </c>
      <c r="C40" s="104">
        <v>9.2425688936212307</v>
      </c>
      <c r="D40" s="104">
        <v>9.4747544667694008</v>
      </c>
      <c r="E40" s="104">
        <v>9.4483697425774</v>
      </c>
      <c r="F40" s="104">
        <v>9.4985007185923305</v>
      </c>
      <c r="G40" s="104">
        <v>9.7227708744486101</v>
      </c>
      <c r="H40" s="104">
        <v>10.107987848037</v>
      </c>
      <c r="I40" s="104">
        <v>10.4087737041002</v>
      </c>
      <c r="J40" s="104">
        <v>10.7412212292519</v>
      </c>
      <c r="K40" s="104">
        <v>11.026176250810501</v>
      </c>
      <c r="L40" s="104">
        <v>11.3480698862748</v>
      </c>
      <c r="M40" s="104">
        <v>11.7913332531436</v>
      </c>
      <c r="N40" s="104">
        <v>12.506359279488301</v>
      </c>
      <c r="O40" s="104">
        <v>13.2398546127594</v>
      </c>
      <c r="P40" s="104">
        <v>14.4931290130799</v>
      </c>
      <c r="Q40" s="104">
        <v>16.683061123205899</v>
      </c>
      <c r="R40" s="104">
        <v>19.1975253412444</v>
      </c>
      <c r="S40" s="104">
        <v>21.793782204280699</v>
      </c>
      <c r="T40" s="104">
        <v>24.4744701848687</v>
      </c>
      <c r="U40" s="104">
        <v>26.4137474150256</v>
      </c>
      <c r="V40" s="104">
        <v>28.814757318793099</v>
      </c>
      <c r="W40" s="104">
        <v>31.7327074270253</v>
      </c>
      <c r="X40" s="104">
        <v>34.808160523805398</v>
      </c>
      <c r="Y40" s="104">
        <v>38.687707826878899</v>
      </c>
      <c r="Z40" s="104">
        <v>42.6004136538266</v>
      </c>
      <c r="AA40" s="104">
        <v>44.283208744653699</v>
      </c>
      <c r="AB40" s="104">
        <v>47.2674759007174</v>
      </c>
      <c r="AC40" s="104">
        <v>51.561504753421502</v>
      </c>
      <c r="AD40" s="104">
        <v>55.938429915769802</v>
      </c>
      <c r="AE40" s="104">
        <v>59.983769838546202</v>
      </c>
      <c r="AF40" s="104">
        <v>64.518197989691203</v>
      </c>
      <c r="AG40" s="104">
        <v>69.210129129632705</v>
      </c>
      <c r="AH40" s="104">
        <v>71.440550058695294</v>
      </c>
      <c r="AI40" s="104">
        <v>72.144893509978203</v>
      </c>
      <c r="AJ40" s="104">
        <v>73.452959919503598</v>
      </c>
      <c r="AK40" s="104">
        <v>74.844876739895994</v>
      </c>
      <c r="AL40" s="104">
        <v>78.316283749790401</v>
      </c>
      <c r="AM40" s="104">
        <v>80.362233774945494</v>
      </c>
      <c r="AN40" s="104">
        <v>80.563474761026299</v>
      </c>
      <c r="AO40" s="104">
        <v>81.2510481301358</v>
      </c>
      <c r="AP40" s="104">
        <v>82.441723964447405</v>
      </c>
      <c r="AQ40" s="104">
        <v>86.131142042595997</v>
      </c>
      <c r="AR40" s="104">
        <v>89.904410531611603</v>
      </c>
      <c r="AS40" s="104">
        <v>92.604393761529494</v>
      </c>
      <c r="AT40" s="104">
        <v>95.170216334060001</v>
      </c>
      <c r="AU40" s="104">
        <v>97.400637263122604</v>
      </c>
      <c r="AV40" s="104">
        <v>100</v>
      </c>
      <c r="AW40" s="104">
        <v>103.538487338588</v>
      </c>
      <c r="AX40" s="104">
        <v>105.953379171558</v>
      </c>
      <c r="AY40" s="104">
        <v>110.565151769244</v>
      </c>
      <c r="AZ40" s="104">
        <v>112.577561630052</v>
      </c>
      <c r="BA40" s="104">
        <v>115.780647325172</v>
      </c>
    </row>
    <row r="41" spans="1:53">
      <c r="A41" s="104" t="s">
        <v>332</v>
      </c>
      <c r="B41" s="104" t="s">
        <v>333</v>
      </c>
      <c r="C41" s="104">
        <v>19.4725840415677</v>
      </c>
      <c r="D41" s="104">
        <v>20.162352889918498</v>
      </c>
      <c r="E41" s="104">
        <v>21.045823949163601</v>
      </c>
      <c r="F41" s="104">
        <v>21.615906878633002</v>
      </c>
      <c r="G41" s="104">
        <v>22.452133496192399</v>
      </c>
      <c r="H41" s="104">
        <v>23.559228246008999</v>
      </c>
      <c r="I41" s="104">
        <v>24.0789171043793</v>
      </c>
      <c r="J41" s="104">
        <v>25.036054059137999</v>
      </c>
      <c r="K41" s="104">
        <v>25.7303295022739</v>
      </c>
      <c r="L41" s="104">
        <v>26.522927190313201</v>
      </c>
      <c r="M41" s="104">
        <v>27.682728364134</v>
      </c>
      <c r="N41" s="104">
        <v>28.984996464256199</v>
      </c>
      <c r="O41" s="104">
        <v>30.829040199146501</v>
      </c>
      <c r="P41" s="104">
        <v>33.148642546888297</v>
      </c>
      <c r="Q41" s="104">
        <v>36.304987264047703</v>
      </c>
      <c r="R41" s="104">
        <v>39.371036041944997</v>
      </c>
      <c r="S41" s="104">
        <v>42.252479788789103</v>
      </c>
      <c r="T41" s="104">
        <v>44.565803056979</v>
      </c>
      <c r="U41" s="104">
        <v>46.160834168970297</v>
      </c>
      <c r="V41" s="104">
        <v>47.8720596004163</v>
      </c>
      <c r="W41" s="104">
        <v>50.900153985279601</v>
      </c>
      <c r="X41" s="104">
        <v>54.364857328030901</v>
      </c>
      <c r="Y41" s="104">
        <v>57.322530913210599</v>
      </c>
      <c r="Z41" s="104">
        <v>59.234455623547703</v>
      </c>
      <c r="AA41" s="104">
        <v>62.5900067268093</v>
      </c>
      <c r="AB41" s="104">
        <v>64.586436396900098</v>
      </c>
      <c r="AC41" s="104">
        <v>65.685000871479204</v>
      </c>
      <c r="AD41" s="104">
        <v>66.604590883679904</v>
      </c>
      <c r="AE41" s="104">
        <v>67.890922150746107</v>
      </c>
      <c r="AF41" s="104">
        <v>69.631574673840305</v>
      </c>
      <c r="AG41" s="104">
        <v>71.903180953979401</v>
      </c>
      <c r="AH41" s="104">
        <v>74.300683485788397</v>
      </c>
      <c r="AI41" s="104">
        <v>77.294824775513106</v>
      </c>
      <c r="AJ41" s="104">
        <v>80.097384812696504</v>
      </c>
      <c r="AK41" s="104">
        <v>82.467518594142106</v>
      </c>
      <c r="AL41" s="104">
        <v>84.323119868761395</v>
      </c>
      <c r="AM41" s="104">
        <v>85.877664889386594</v>
      </c>
      <c r="AN41" s="104">
        <v>87.001232520572898</v>
      </c>
      <c r="AO41" s="104">
        <v>87.802755475102899</v>
      </c>
      <c r="AP41" s="104">
        <v>88.296552034883703</v>
      </c>
      <c r="AQ41" s="104">
        <v>90.411413605672493</v>
      </c>
      <c r="AR41" s="104">
        <v>92.819469123406407</v>
      </c>
      <c r="AS41" s="104">
        <v>94.492164782307896</v>
      </c>
      <c r="AT41" s="104">
        <v>95.773056015106803</v>
      </c>
      <c r="AU41" s="104">
        <v>97.747138091528697</v>
      </c>
      <c r="AV41" s="104">
        <v>100</v>
      </c>
      <c r="AW41" s="104">
        <v>101.449635626725</v>
      </c>
      <c r="AX41" s="104">
        <v>103.649627725087</v>
      </c>
      <c r="AY41" s="104">
        <v>106.98294908624101</v>
      </c>
      <c r="AZ41" s="104">
        <v>107.524613807428</v>
      </c>
      <c r="BA41" s="104">
        <v>109.47460680370401</v>
      </c>
    </row>
    <row r="42" spans="1:53">
      <c r="A42" s="104" t="s">
        <v>334</v>
      </c>
      <c r="B42" s="104" t="s">
        <v>335</v>
      </c>
      <c r="AH42" s="104">
        <v>3.4303085136397301E-3</v>
      </c>
      <c r="AI42" s="104">
        <v>6.3009351118961304E-2</v>
      </c>
      <c r="AJ42" s="104">
        <v>0.77375484605268596</v>
      </c>
      <c r="AK42" s="104">
        <v>13.635231291046001</v>
      </c>
      <c r="AL42" s="104">
        <v>69.779610811780401</v>
      </c>
      <c r="AM42" s="104">
        <v>83.592347165126895</v>
      </c>
      <c r="AN42" s="104">
        <v>86.663820991438598</v>
      </c>
      <c r="AO42" s="104">
        <v>85.9941714709731</v>
      </c>
      <c r="AP42" s="104">
        <v>78.663022154171898</v>
      </c>
      <c r="AQ42" s="104">
        <v>80.082892093639899</v>
      </c>
      <c r="AR42" s="104">
        <v>81.321931325343598</v>
      </c>
      <c r="AS42" s="104">
        <v>83.575495990944503</v>
      </c>
      <c r="AT42" s="104">
        <v>85.442459688692395</v>
      </c>
      <c r="AU42" s="104">
        <v>91.174734859108597</v>
      </c>
      <c r="AV42" s="104">
        <v>100</v>
      </c>
      <c r="AW42" s="104">
        <v>108.37406319535199</v>
      </c>
      <c r="AX42" s="104">
        <v>126.359136424987</v>
      </c>
      <c r="AY42" s="104">
        <v>152.63119628121501</v>
      </c>
      <c r="AZ42" s="104">
        <v>154.76964504096199</v>
      </c>
      <c r="BA42" s="104">
        <v>163.564320005578</v>
      </c>
    </row>
    <row r="43" spans="1:53">
      <c r="A43" s="104" t="s">
        <v>336</v>
      </c>
      <c r="B43" s="104" t="s">
        <v>337</v>
      </c>
      <c r="I43" s="104">
        <v>15.8360037544075</v>
      </c>
      <c r="J43" s="104">
        <v>16.697127077752299</v>
      </c>
      <c r="K43" s="104">
        <v>17.455348871749401</v>
      </c>
      <c r="L43" s="104">
        <v>19.015119419292098</v>
      </c>
      <c r="M43" s="104">
        <v>20.184947330138801</v>
      </c>
      <c r="N43" s="104">
        <v>21.116476962655401</v>
      </c>
      <c r="O43" s="104">
        <v>22.558903661199501</v>
      </c>
      <c r="P43" s="104">
        <v>23.795527301480998</v>
      </c>
      <c r="Q43" s="104">
        <v>26.906041946836599</v>
      </c>
      <c r="R43" s="104">
        <v>29.693409684750701</v>
      </c>
      <c r="S43" s="104">
        <v>30.9571126747277</v>
      </c>
      <c r="T43" s="104">
        <v>31.9446062969457</v>
      </c>
      <c r="U43" s="104">
        <v>33.896124771531298</v>
      </c>
      <c r="V43" s="104">
        <v>36.977754777097502</v>
      </c>
      <c r="W43" s="104">
        <v>41.451263361734199</v>
      </c>
      <c r="X43" s="104">
        <v>46.058363405222998</v>
      </c>
      <c r="Y43" s="104">
        <v>48.827678243262</v>
      </c>
      <c r="Z43" s="104">
        <v>50.780785372992398</v>
      </c>
      <c r="AA43" s="104">
        <v>52.794927100526998</v>
      </c>
      <c r="AB43" s="104">
        <v>55.226138579722701</v>
      </c>
      <c r="AC43" s="104">
        <v>58.227006305089901</v>
      </c>
      <c r="AD43" s="104">
        <v>61.578822967830703</v>
      </c>
      <c r="AE43" s="104">
        <v>64.289776353628</v>
      </c>
      <c r="AF43" s="104">
        <v>67.753489779009399</v>
      </c>
      <c r="AG43" s="104">
        <v>70.917116431854495</v>
      </c>
      <c r="AH43" s="104">
        <v>75.962643183657903</v>
      </c>
      <c r="AI43" s="104">
        <v>80.321530710165902</v>
      </c>
      <c r="AJ43" s="104">
        <v>82.508603798145202</v>
      </c>
      <c r="AK43" s="104">
        <v>83.663174939939196</v>
      </c>
      <c r="AL43" s="104">
        <v>85.392488544387803</v>
      </c>
      <c r="AM43" s="104">
        <v>86.570168301143397</v>
      </c>
      <c r="AN43" s="104">
        <v>87.041240203845703</v>
      </c>
      <c r="AO43" s="104">
        <v>88.204645054458794</v>
      </c>
      <c r="AP43" s="104">
        <v>89.310950280501899</v>
      </c>
      <c r="AQ43" s="104">
        <v>90.745578347822402</v>
      </c>
      <c r="AR43" s="104">
        <v>92.601316146346306</v>
      </c>
      <c r="AS43" s="104">
        <v>94.614077912437693</v>
      </c>
      <c r="AT43" s="104">
        <v>97.476196594007106</v>
      </c>
      <c r="AU43" s="104">
        <v>98.433329050861204</v>
      </c>
      <c r="AV43" s="104">
        <v>100</v>
      </c>
      <c r="AW43" s="104">
        <v>102.389826274393</v>
      </c>
      <c r="AX43" s="104">
        <v>104.941972506531</v>
      </c>
      <c r="AY43" s="104">
        <v>109.65340527886001</v>
      </c>
      <c r="AZ43" s="104">
        <v>111.915264157138</v>
      </c>
      <c r="BA43" s="104">
        <v>113.41943595420599</v>
      </c>
    </row>
    <row r="44" spans="1:53">
      <c r="A44" s="104" t="s">
        <v>338</v>
      </c>
      <c r="B44" s="104" t="s">
        <v>339</v>
      </c>
      <c r="H44" s="104">
        <v>20.533102957536801</v>
      </c>
      <c r="I44" s="104">
        <v>20.9713762331005</v>
      </c>
      <c r="J44" s="104">
        <v>21.8643580318403</v>
      </c>
      <c r="K44" s="104">
        <v>22.576552104542301</v>
      </c>
      <c r="L44" s="104">
        <v>22.532724776991401</v>
      </c>
      <c r="M44" s="104">
        <v>22.899778645120499</v>
      </c>
      <c r="N44" s="104">
        <v>24.225555303699299</v>
      </c>
      <c r="O44" s="104">
        <v>25.4581988910132</v>
      </c>
      <c r="P44" s="104">
        <v>29.10682390957</v>
      </c>
      <c r="Q44" s="104">
        <v>36.206850972814003</v>
      </c>
      <c r="R44" s="104">
        <v>42.057799200857801</v>
      </c>
      <c r="S44" s="104">
        <v>51.5190235360703</v>
      </c>
      <c r="T44" s="104">
        <v>60.653923882781498</v>
      </c>
      <c r="U44" s="104">
        <v>70.228471839654702</v>
      </c>
      <c r="V44" s="104">
        <v>71.777706275865498</v>
      </c>
      <c r="W44" s="104">
        <v>74.555162607283506</v>
      </c>
      <c r="X44" s="104">
        <v>83.013145204924896</v>
      </c>
      <c r="Y44" s="104">
        <v>90.389455110431996</v>
      </c>
      <c r="Z44" s="104">
        <v>93.076190506502797</v>
      </c>
      <c r="AA44" s="104">
        <v>93.3762674468433</v>
      </c>
      <c r="AB44" s="104">
        <v>90.9148977006857</v>
      </c>
      <c r="AC44" s="104">
        <v>88.827406903887294</v>
      </c>
      <c r="AD44" s="104">
        <v>87.277367095585504</v>
      </c>
      <c r="AE44" s="104">
        <v>87.542198017606907</v>
      </c>
      <c r="AF44" s="104">
        <v>88.842985193418002</v>
      </c>
      <c r="AG44" s="104">
        <v>89.6686345385435</v>
      </c>
      <c r="AH44" s="104">
        <v>90.354079277893007</v>
      </c>
      <c r="AI44" s="104">
        <v>90.198296382586406</v>
      </c>
      <c r="AJ44" s="104">
        <v>92.488304943595097</v>
      </c>
      <c r="AK44" s="104">
        <v>93.243851985832606</v>
      </c>
      <c r="AL44" s="104">
        <v>95.765198146371404</v>
      </c>
      <c r="AM44" s="104">
        <v>95.332121697419097</v>
      </c>
      <c r="AN44" s="104">
        <v>97.650171179582998</v>
      </c>
      <c r="AO44" s="104">
        <v>97.292250233426699</v>
      </c>
      <c r="AP44" s="104">
        <v>96.039526921879897</v>
      </c>
      <c r="AQ44" s="104">
        <v>95.362589480236593</v>
      </c>
      <c r="AR44" s="104">
        <v>94.211017740429497</v>
      </c>
      <c r="AS44" s="104">
        <v>93.744164332399606</v>
      </c>
      <c r="AT44" s="104">
        <v>95.238095238095198</v>
      </c>
      <c r="AU44" s="104">
        <v>97.478991596638707</v>
      </c>
      <c r="AV44" s="104">
        <v>100</v>
      </c>
      <c r="AW44" s="104">
        <v>102.00746965452799</v>
      </c>
      <c r="AX44" s="104">
        <v>105.32951291627801</v>
      </c>
      <c r="AY44" s="104">
        <v>109.04343487395001</v>
      </c>
      <c r="AZ44" s="104">
        <v>112.091758092125</v>
      </c>
      <c r="BA44" s="104">
        <v>114.290869125428</v>
      </c>
    </row>
    <row r="45" spans="1:53">
      <c r="A45" s="104" t="s">
        <v>340</v>
      </c>
      <c r="B45" s="104" t="s">
        <v>341</v>
      </c>
      <c r="AC45" s="104">
        <v>35.110503775920797</v>
      </c>
      <c r="AD45" s="104">
        <v>38.577559319905497</v>
      </c>
      <c r="AE45" s="104">
        <v>41.437223504385301</v>
      </c>
      <c r="AF45" s="104">
        <v>43.9423024627757</v>
      </c>
      <c r="AG45" s="104">
        <v>46.6345236238244</v>
      </c>
      <c r="AH45" s="104">
        <v>49.599250097515899</v>
      </c>
      <c r="AI45" s="104">
        <v>51.401724996803402</v>
      </c>
      <c r="AJ45" s="104">
        <v>52.951393762675302</v>
      </c>
      <c r="AK45" s="104">
        <v>55.765093195624999</v>
      </c>
      <c r="AL45" s="104">
        <v>61.507677540061103</v>
      </c>
      <c r="AM45" s="104">
        <v>62.969794398256802</v>
      </c>
      <c r="AN45" s="104">
        <v>66.310720475245105</v>
      </c>
      <c r="AO45" s="104">
        <v>71.882305000000898</v>
      </c>
      <c r="AP45" s="104">
        <v>76.271938771125406</v>
      </c>
      <c r="AQ45" s="104">
        <v>77.956218595049805</v>
      </c>
      <c r="AR45" s="104">
        <v>79.520935345053601</v>
      </c>
      <c r="AS45" s="104">
        <v>82.171022150533105</v>
      </c>
      <c r="AT45" s="104">
        <v>86.829057238628096</v>
      </c>
      <c r="AU45" s="104">
        <v>93.417243549402102</v>
      </c>
      <c r="AV45" s="104">
        <v>100</v>
      </c>
      <c r="AW45" s="104">
        <v>106.765261170548</v>
      </c>
      <c r="AX45" s="104">
        <v>116.48835745752</v>
      </c>
      <c r="AY45" s="104">
        <v>126.85808684707401</v>
      </c>
      <c r="AZ45" s="104">
        <v>133.73820012586501</v>
      </c>
      <c r="BA45" s="104">
        <v>144.606670862177</v>
      </c>
    </row>
    <row r="46" spans="1:53">
      <c r="A46" s="104" t="s">
        <v>342</v>
      </c>
      <c r="B46" s="104" t="s">
        <v>343</v>
      </c>
      <c r="I46" s="104">
        <v>8.1254312289793305</v>
      </c>
      <c r="J46" s="104">
        <v>8.4207805098246507</v>
      </c>
      <c r="K46" s="104">
        <v>9.0513911365359405</v>
      </c>
      <c r="L46" s="104">
        <v>9.5795607964563505</v>
      </c>
      <c r="M46" s="104">
        <v>10.277356732518999</v>
      </c>
      <c r="N46" s="104">
        <v>11.044998782324701</v>
      </c>
      <c r="O46" s="104">
        <v>12.3567753180366</v>
      </c>
      <c r="P46" s="104">
        <v>14.4395199089493</v>
      </c>
      <c r="Q46" s="104">
        <v>20.059803859334799</v>
      </c>
      <c r="R46" s="104">
        <v>24.130834487392001</v>
      </c>
      <c r="S46" s="104">
        <v>25.334183246559199</v>
      </c>
      <c r="T46" s="104">
        <v>27.450187891622701</v>
      </c>
      <c r="U46" s="104">
        <v>30.053119729459599</v>
      </c>
      <c r="V46" s="104">
        <v>34.011066173424403</v>
      </c>
      <c r="W46" s="104">
        <v>38.9190397846967</v>
      </c>
      <c r="X46" s="104">
        <v>44.588595507882097</v>
      </c>
      <c r="Y46" s="104">
        <v>49.195697173488803</v>
      </c>
      <c r="Z46" s="104">
        <v>51.768779123987301</v>
      </c>
      <c r="AA46" s="104">
        <v>54.194559184559701</v>
      </c>
      <c r="AB46" s="104">
        <v>56.316333216857501</v>
      </c>
      <c r="AC46" s="104">
        <v>57.065378998083702</v>
      </c>
      <c r="AD46" s="104">
        <v>58.955230905937398</v>
      </c>
      <c r="AE46" s="104">
        <v>61.819782553804501</v>
      </c>
      <c r="AF46" s="104">
        <v>65.646497610747303</v>
      </c>
      <c r="AG46" s="104">
        <v>67.664846911870299</v>
      </c>
      <c r="AH46" s="104">
        <v>71.898992728356404</v>
      </c>
      <c r="AI46" s="104">
        <v>76.280440434831405</v>
      </c>
      <c r="AJ46" s="104">
        <v>77.129776864341096</v>
      </c>
      <c r="AK46" s="104">
        <v>77.189324436890004</v>
      </c>
      <c r="AL46" s="104">
        <v>78.639605934344502</v>
      </c>
      <c r="AM46" s="104">
        <v>80.516066643770102</v>
      </c>
      <c r="AN46" s="104">
        <v>86.724289194277802</v>
      </c>
      <c r="AO46" s="104">
        <v>85.623856303665093</v>
      </c>
      <c r="AP46" s="104">
        <v>86.959641893425797</v>
      </c>
      <c r="AQ46" s="104">
        <v>89.077816185760796</v>
      </c>
      <c r="AR46" s="104">
        <v>91.374095223396907</v>
      </c>
      <c r="AS46" s="104">
        <v>91.488540782467794</v>
      </c>
      <c r="AT46" s="104">
        <v>92.970136584613002</v>
      </c>
      <c r="AU46" s="104">
        <v>94.266532911490103</v>
      </c>
      <c r="AV46" s="104">
        <v>100</v>
      </c>
      <c r="AW46" s="104">
        <v>107.30766262828899</v>
      </c>
      <c r="AX46" s="104">
        <v>111.63670036268201</v>
      </c>
      <c r="AY46" s="104">
        <v>120.68832471641301</v>
      </c>
      <c r="AZ46" s="104">
        <v>125.086040589552</v>
      </c>
      <c r="BA46" s="104">
        <v>132.371324947913</v>
      </c>
    </row>
    <row r="47" spans="1:53">
      <c r="A47" s="104" t="s">
        <v>344</v>
      </c>
      <c r="B47" s="104" t="s">
        <v>345</v>
      </c>
      <c r="AI47" s="104">
        <v>2.3457562588791501E-4</v>
      </c>
      <c r="AJ47" s="104">
        <v>3.0265721320337298E-3</v>
      </c>
      <c r="AK47" s="104">
        <v>7.0247247843501504E-2</v>
      </c>
      <c r="AL47" s="104">
        <v>0.56854331851759798</v>
      </c>
      <c r="AM47" s="104">
        <v>0.86823431032294196</v>
      </c>
      <c r="AN47" s="104">
        <v>1.4233604612169699</v>
      </c>
      <c r="AO47" s="104">
        <v>2.4605592031613801</v>
      </c>
      <c r="AP47" s="104">
        <v>9.6866987347088607</v>
      </c>
      <c r="AQ47" s="104">
        <v>26.020432991928601</v>
      </c>
      <c r="AR47" s="104">
        <v>41.928007299995699</v>
      </c>
      <c r="AS47" s="104">
        <v>59.763153583350402</v>
      </c>
      <c r="AT47" s="104">
        <v>76.734598277183807</v>
      </c>
      <c r="AU47" s="104">
        <v>90.629885397048199</v>
      </c>
      <c r="AV47" s="104">
        <v>100</v>
      </c>
      <c r="AW47" s="104">
        <v>107.03302928468599</v>
      </c>
      <c r="AX47" s="104">
        <v>116.04681626500199</v>
      </c>
      <c r="AY47" s="104">
        <v>133.26569952465499</v>
      </c>
      <c r="AZ47" s="104">
        <v>150.51781900559999</v>
      </c>
      <c r="BA47" s="104">
        <v>162.16149824388</v>
      </c>
    </row>
    <row r="48" spans="1:53">
      <c r="A48" s="104" t="s">
        <v>346</v>
      </c>
      <c r="B48" s="104" t="s">
        <v>347</v>
      </c>
      <c r="C48" s="104">
        <v>17.205980099433202</v>
      </c>
      <c r="D48" s="104">
        <v>17.375140016141099</v>
      </c>
      <c r="E48" s="104">
        <v>17.619213610248199</v>
      </c>
      <c r="F48" s="104">
        <v>17.998615137480002</v>
      </c>
      <c r="G48" s="104">
        <v>18.750168481710901</v>
      </c>
      <c r="H48" s="104">
        <v>19.511388107138199</v>
      </c>
      <c r="I48" s="104">
        <v>20.325772277574799</v>
      </c>
      <c r="J48" s="104">
        <v>20.9178319858108</v>
      </c>
      <c r="K48" s="104">
        <v>21.4833094219047</v>
      </c>
      <c r="L48" s="104">
        <v>22.288027311144901</v>
      </c>
      <c r="M48" s="104">
        <v>23.16040916731</v>
      </c>
      <c r="N48" s="104">
        <v>24.165702386703401</v>
      </c>
      <c r="O48" s="104">
        <v>25.482129024267</v>
      </c>
      <c r="P48" s="104">
        <v>27.254481913468801</v>
      </c>
      <c r="Q48" s="104">
        <v>30.709774593040599</v>
      </c>
      <c r="R48" s="104">
        <v>34.6308611861595</v>
      </c>
      <c r="S48" s="104">
        <v>37.802597803761898</v>
      </c>
      <c r="T48" s="104">
        <v>40.490683212587001</v>
      </c>
      <c r="U48" s="104">
        <v>42.300857529330699</v>
      </c>
      <c r="V48" s="104">
        <v>44.191318498580401</v>
      </c>
      <c r="W48" s="104">
        <v>47.1304721332178</v>
      </c>
      <c r="X48" s="104">
        <v>50.725713944225397</v>
      </c>
      <c r="Y48" s="104">
        <v>55.151963992145099</v>
      </c>
      <c r="Z48" s="104">
        <v>59.378463056138003</v>
      </c>
      <c r="AA48" s="104">
        <v>63.147521331008299</v>
      </c>
      <c r="AB48" s="104">
        <v>66.221338354666301</v>
      </c>
      <c r="AC48" s="104">
        <v>67.079236691914005</v>
      </c>
      <c r="AD48" s="104">
        <v>68.1219719664861</v>
      </c>
      <c r="AE48" s="104">
        <v>68.913583953596699</v>
      </c>
      <c r="AF48" s="104">
        <v>71.053660968921605</v>
      </c>
      <c r="AG48" s="104">
        <v>73.507018127505404</v>
      </c>
      <c r="AH48" s="104">
        <v>75.865529004184495</v>
      </c>
      <c r="AI48" s="104">
        <v>77.708995828827796</v>
      </c>
      <c r="AJ48" s="104">
        <v>79.849072844152701</v>
      </c>
      <c r="AK48" s="104">
        <v>81.747722960085596</v>
      </c>
      <c r="AL48" s="104">
        <v>82.946809893733004</v>
      </c>
      <c r="AM48" s="104">
        <v>84.654617793955794</v>
      </c>
      <c r="AN48" s="104">
        <v>86.032337255565906</v>
      </c>
      <c r="AO48" s="104">
        <v>86.853466519935694</v>
      </c>
      <c r="AP48" s="104">
        <v>87.824853974434902</v>
      </c>
      <c r="AQ48" s="104">
        <v>90.059680013544394</v>
      </c>
      <c r="AR48" s="104">
        <v>92.288157115042694</v>
      </c>
      <c r="AS48" s="104">
        <v>93.803436891560096</v>
      </c>
      <c r="AT48" s="104">
        <v>95.297553542707206</v>
      </c>
      <c r="AU48" s="104">
        <v>97.291119952594599</v>
      </c>
      <c r="AV48" s="104">
        <v>100</v>
      </c>
      <c r="AW48" s="104">
        <v>101.790940710052</v>
      </c>
      <c r="AX48" s="104">
        <v>103.646741201365</v>
      </c>
      <c r="AY48" s="104">
        <v>108.29961975953201</v>
      </c>
      <c r="AZ48" s="104">
        <v>108.24205670366401</v>
      </c>
      <c r="BA48" s="104">
        <v>110.611060214199</v>
      </c>
    </row>
    <row r="49" spans="1:53">
      <c r="A49" s="104" t="s">
        <v>348</v>
      </c>
      <c r="B49" s="104" t="s">
        <v>349</v>
      </c>
      <c r="W49" s="104">
        <v>48.383912642625504</v>
      </c>
      <c r="X49" s="104">
        <v>53.814759980113401</v>
      </c>
      <c r="Y49" s="104">
        <v>57.495168919568002</v>
      </c>
      <c r="Z49" s="104">
        <v>60.367683214000898</v>
      </c>
      <c r="AA49" s="104">
        <v>62.409861345264197</v>
      </c>
      <c r="AB49" s="104">
        <v>65.001856665428903</v>
      </c>
      <c r="AC49" s="104">
        <v>65.521722985517997</v>
      </c>
      <c r="AD49" s="104">
        <v>66.839955440029698</v>
      </c>
      <c r="AE49" s="104">
        <v>68.937987374675103</v>
      </c>
      <c r="AF49" s="104">
        <v>70.404753063497907</v>
      </c>
      <c r="AG49" s="104">
        <v>72.558484961009995</v>
      </c>
      <c r="AH49" s="104">
        <v>75.919049387300404</v>
      </c>
      <c r="AI49" s="104">
        <v>77.757148161901199</v>
      </c>
      <c r="AJ49" s="104">
        <v>78.908280727812794</v>
      </c>
      <c r="AK49" s="104">
        <v>80.950612699591503</v>
      </c>
      <c r="AL49" s="104">
        <v>83.2900111399926</v>
      </c>
      <c r="AM49" s="104">
        <v>88.618640920906103</v>
      </c>
      <c r="AN49" s="104">
        <v>89.546973635350895</v>
      </c>
      <c r="AO49" s="104">
        <v>88.767174155217205</v>
      </c>
      <c r="AP49" s="104">
        <v>87.690308206461197</v>
      </c>
      <c r="AQ49" s="104">
        <v>88.228741180839194</v>
      </c>
      <c r="AR49" s="104">
        <v>89.249907166728505</v>
      </c>
      <c r="AS49" s="104">
        <v>91.217972521351598</v>
      </c>
      <c r="AT49" s="104">
        <v>93.594504270330503</v>
      </c>
      <c r="AU49" s="104">
        <v>96.490902339398403</v>
      </c>
      <c r="AV49" s="104">
        <v>100</v>
      </c>
      <c r="AW49" s="104">
        <v>104.23284589676901</v>
      </c>
      <c r="AX49" s="104">
        <v>106.646862235425</v>
      </c>
      <c r="AY49" s="104">
        <v>113.46082435945</v>
      </c>
      <c r="AZ49" s="104">
        <v>112.235425176383</v>
      </c>
      <c r="BA49" s="104">
        <v>113.23802450798399</v>
      </c>
    </row>
    <row r="50" spans="1:53">
      <c r="A50" s="104" t="s">
        <v>350</v>
      </c>
      <c r="B50" s="104" t="s">
        <v>351</v>
      </c>
      <c r="AI50" s="104">
        <v>45.528460786138801</v>
      </c>
      <c r="AJ50" s="104">
        <v>45.729058826933098</v>
      </c>
      <c r="AK50" s="104">
        <v>63.348861282900401</v>
      </c>
      <c r="AL50" s="104">
        <v>72.510720891550505</v>
      </c>
      <c r="AM50" s="104">
        <v>76.074071543481907</v>
      </c>
      <c r="AN50" s="104">
        <v>78.711023970653102</v>
      </c>
      <c r="AO50" s="104">
        <v>83.239516792106798</v>
      </c>
      <c r="AP50" s="104">
        <v>83.511479349819496</v>
      </c>
      <c r="AQ50" s="104">
        <v>86.990070204288401</v>
      </c>
      <c r="AR50" s="104">
        <v>90.456011637467597</v>
      </c>
      <c r="AS50" s="104">
        <v>92.707608626905298</v>
      </c>
      <c r="AT50" s="104">
        <v>94.086395547403697</v>
      </c>
      <c r="AU50" s="104">
        <v>94.908607931187106</v>
      </c>
      <c r="AV50" s="104">
        <v>100</v>
      </c>
      <c r="AW50" s="104">
        <v>103.78217696540401</v>
      </c>
      <c r="AX50" s="104">
        <v>105.12934033268</v>
      </c>
      <c r="AY50" s="104">
        <v>113.484283094048</v>
      </c>
      <c r="AZ50" s="104">
        <v>115.931946113465</v>
      </c>
      <c r="BA50" s="104">
        <v>118.606909780688</v>
      </c>
    </row>
    <row r="51" spans="1:53">
      <c r="A51" s="104" t="s">
        <v>352</v>
      </c>
      <c r="B51" s="104" t="s">
        <v>353</v>
      </c>
    </row>
    <row r="52" spans="1:53">
      <c r="A52" s="104" t="s">
        <v>354</v>
      </c>
      <c r="B52" s="104" t="s">
        <v>355</v>
      </c>
      <c r="W52" s="104">
        <v>14.511718732412</v>
      </c>
      <c r="X52" s="104">
        <v>15.9531884059276</v>
      </c>
      <c r="Y52" s="104">
        <v>17.5332609326659</v>
      </c>
      <c r="Z52" s="104">
        <v>20.693405986142398</v>
      </c>
      <c r="AA52" s="104">
        <v>22.148735944980299</v>
      </c>
      <c r="AB52" s="104">
        <v>22.5645445046483</v>
      </c>
      <c r="AC52" s="104">
        <v>24.8099107268553</v>
      </c>
      <c r="AD52" s="104">
        <v>26.389983253593499</v>
      </c>
      <c r="AE52" s="104">
        <v>29.0511580354685</v>
      </c>
      <c r="AF52" s="104">
        <v>31.601450534765402</v>
      </c>
      <c r="AG52" s="104">
        <v>34.761595588241903</v>
      </c>
      <c r="AH52" s="104">
        <v>39.030563467499697</v>
      </c>
      <c r="AI52" s="104">
        <v>45.2676918625192</v>
      </c>
      <c r="AJ52" s="104">
        <v>50.340556290468299</v>
      </c>
      <c r="AK52" s="104">
        <v>53.861068762323796</v>
      </c>
      <c r="AL52" s="104">
        <v>58.975514046239802</v>
      </c>
      <c r="AM52" s="104">
        <v>64.159260756767097</v>
      </c>
      <c r="AN52" s="104">
        <v>68.338136781430094</v>
      </c>
      <c r="AO52" s="104">
        <v>75.5662755769916</v>
      </c>
      <c r="AP52" s="104">
        <v>80.687651003568703</v>
      </c>
      <c r="AQ52" s="104">
        <v>83.924027626317695</v>
      </c>
      <c r="AR52" s="104">
        <v>86.786623046165005</v>
      </c>
      <c r="AS52" s="104">
        <v>88.922210105416198</v>
      </c>
      <c r="AT52" s="104">
        <v>90.785169029443793</v>
      </c>
      <c r="AU52" s="104">
        <v>94.9563794983642</v>
      </c>
      <c r="AV52" s="104">
        <v>100</v>
      </c>
      <c r="AW52" s="104">
        <v>105.00045438022499</v>
      </c>
      <c r="AX52" s="104">
        <v>110.41439476554</v>
      </c>
      <c r="AY52" s="104">
        <v>119.608778625954</v>
      </c>
      <c r="AZ52" s="104">
        <v>124.825063613232</v>
      </c>
      <c r="BA52" s="104">
        <v>133.608233369684</v>
      </c>
    </row>
    <row r="53" spans="1:53">
      <c r="A53" s="104" t="s">
        <v>356</v>
      </c>
      <c r="B53" s="104" t="s">
        <v>357</v>
      </c>
      <c r="C53" s="104">
        <v>3.0709976474336902E-5</v>
      </c>
      <c r="D53" s="104">
        <v>3.3032109217807302E-5</v>
      </c>
      <c r="E53" s="104">
        <v>3.4974176394482701E-5</v>
      </c>
      <c r="F53" s="104">
        <v>3.4727133776290001E-5</v>
      </c>
      <c r="G53" s="104">
        <v>3.8262987397148603E-5</v>
      </c>
      <c r="H53" s="104">
        <v>3.9357418279795399E-5</v>
      </c>
      <c r="I53" s="104">
        <v>4.2093495486412098E-5</v>
      </c>
      <c r="J53" s="104">
        <v>4.6807966980469398E-5</v>
      </c>
      <c r="K53" s="104">
        <v>4.9368654622734802E-5</v>
      </c>
      <c r="L53" s="104">
        <v>5.0459577714161001E-5</v>
      </c>
      <c r="M53" s="104">
        <v>5.2455510958475202E-5</v>
      </c>
      <c r="N53" s="104">
        <v>5.4383048668309797E-5</v>
      </c>
      <c r="O53" s="104">
        <v>5.79242248171661E-5</v>
      </c>
      <c r="P53" s="104">
        <v>7.6162262918997805E-5</v>
      </c>
      <c r="Q53" s="104">
        <v>1.24019640027677E-4</v>
      </c>
      <c r="R53" s="104">
        <v>1.33912371734385E-4</v>
      </c>
      <c r="S53" s="104">
        <v>1.3993040931699799E-4</v>
      </c>
      <c r="T53" s="104">
        <v>1.5127492515121599E-4</v>
      </c>
      <c r="U53" s="104">
        <v>1.66940460635215E-4</v>
      </c>
      <c r="V53" s="104">
        <v>1.99860646661702E-4</v>
      </c>
      <c r="W53" s="104">
        <v>2.9427811404890398E-4</v>
      </c>
      <c r="X53" s="104">
        <v>3.8884026938124702E-4</v>
      </c>
      <c r="Y53" s="104">
        <v>8.6919689023273001E-4</v>
      </c>
      <c r="Z53" s="104">
        <v>3.2645842968473501E-3</v>
      </c>
      <c r="AA53" s="104">
        <v>4.5095333282712598E-2</v>
      </c>
      <c r="AB53" s="104">
        <v>5.3436344849156701</v>
      </c>
      <c r="AC53" s="104">
        <v>20.110018541848302</v>
      </c>
      <c r="AD53" s="104">
        <v>23.041797503085998</v>
      </c>
      <c r="AE53" s="104">
        <v>26.7289669202247</v>
      </c>
      <c r="AF53" s="104">
        <v>30.784678192685099</v>
      </c>
      <c r="AG53" s="104">
        <v>36.0546378653113</v>
      </c>
      <c r="AH53" s="104">
        <v>43.787301220592198</v>
      </c>
      <c r="AI53" s="104">
        <v>49.068191444303302</v>
      </c>
      <c r="AJ53" s="104">
        <v>53.252666435639803</v>
      </c>
      <c r="AK53" s="104">
        <v>57.445804936275103</v>
      </c>
      <c r="AL53" s="104">
        <v>63.301374610142098</v>
      </c>
      <c r="AM53" s="104">
        <v>71.166878441338397</v>
      </c>
      <c r="AN53" s="104">
        <v>74.517731315698299</v>
      </c>
      <c r="AO53" s="104">
        <v>80.235647452928305</v>
      </c>
      <c r="AP53" s="104">
        <v>81.968349312694897</v>
      </c>
      <c r="AQ53" s="104">
        <v>85.745639366986296</v>
      </c>
      <c r="AR53" s="104">
        <v>87.108698163336001</v>
      </c>
      <c r="AS53" s="104">
        <v>87.917292364560495</v>
      </c>
      <c r="AT53" s="104">
        <v>90.851334180432005</v>
      </c>
      <c r="AU53" s="104">
        <v>94.882753840822502</v>
      </c>
      <c r="AV53" s="104">
        <v>100</v>
      </c>
      <c r="AW53" s="104">
        <v>104.28554926648999</v>
      </c>
      <c r="AX53" s="104">
        <v>113.364907011667</v>
      </c>
      <c r="AY53" s="104">
        <v>129.23645604712999</v>
      </c>
      <c r="AZ53" s="104">
        <v>133.56506290953601</v>
      </c>
      <c r="BA53" s="104">
        <v>136.90654961302999</v>
      </c>
    </row>
    <row r="54" spans="1:53">
      <c r="A54" s="104" t="s">
        <v>358</v>
      </c>
      <c r="B54" s="104" t="s">
        <v>359</v>
      </c>
      <c r="AV54" s="104">
        <v>100</v>
      </c>
      <c r="AW54" s="104">
        <v>106.125</v>
      </c>
      <c r="AX54" s="104">
        <v>107.73333333333299</v>
      </c>
      <c r="AY54" s="104">
        <v>115.723760060744</v>
      </c>
      <c r="AZ54" s="104">
        <v>115.272212604404</v>
      </c>
      <c r="BA54" s="104">
        <v>117.794988610478</v>
      </c>
    </row>
    <row r="55" spans="1:53">
      <c r="A55" s="104" t="s">
        <v>360</v>
      </c>
      <c r="B55" s="104" t="s">
        <v>361</v>
      </c>
      <c r="Q55" s="104">
        <v>4.72622773879006</v>
      </c>
      <c r="R55" s="104">
        <v>5.29218193239101</v>
      </c>
      <c r="S55" s="104">
        <v>5.9130831351037401</v>
      </c>
      <c r="T55" s="104">
        <v>6.69176074961912</v>
      </c>
      <c r="U55" s="104">
        <v>7.2969628068780699</v>
      </c>
      <c r="V55" s="104">
        <v>8.1533511913739591</v>
      </c>
      <c r="W55" s="104">
        <v>9.2648506895173401</v>
      </c>
      <c r="X55" s="104">
        <v>10.78688284123</v>
      </c>
      <c r="Y55" s="104">
        <v>11.988240250346999</v>
      </c>
      <c r="Z55" s="104">
        <v>13.244265421726899</v>
      </c>
      <c r="AA55" s="104">
        <v>14.380288188184601</v>
      </c>
      <c r="AB55" s="104">
        <v>15.5443115158011</v>
      </c>
      <c r="AC55" s="104">
        <v>17.0990093394655</v>
      </c>
      <c r="AD55" s="104">
        <v>18.7750429280266</v>
      </c>
      <c r="AE55" s="104">
        <v>20.343074352169701</v>
      </c>
      <c r="AF55" s="104">
        <v>22.6977882084934</v>
      </c>
      <c r="AG55" s="104">
        <v>25.284506714307799</v>
      </c>
      <c r="AH55" s="104">
        <v>28.259232995994299</v>
      </c>
      <c r="AI55" s="104">
        <v>32.828076252963598</v>
      </c>
      <c r="AJ55" s="104">
        <v>37.532603299961302</v>
      </c>
      <c r="AK55" s="104">
        <v>41.489636012800801</v>
      </c>
      <c r="AL55" s="104">
        <v>45.851253117725797</v>
      </c>
      <c r="AM55" s="104">
        <v>50.474369890706598</v>
      </c>
      <c r="AN55" s="104">
        <v>54.875700254887597</v>
      </c>
      <c r="AO55" s="104">
        <v>58.531189414498101</v>
      </c>
      <c r="AP55" s="104">
        <v>63.066944646944698</v>
      </c>
      <c r="AQ55" s="104">
        <v>68.491638524373798</v>
      </c>
      <c r="AR55" s="104">
        <v>72.984030896089607</v>
      </c>
      <c r="AS55" s="104">
        <v>78.846689666900204</v>
      </c>
      <c r="AT55" s="104">
        <v>86.092623695024798</v>
      </c>
      <c r="AU55" s="104">
        <v>92.0723621898087</v>
      </c>
      <c r="AV55" s="104">
        <v>100</v>
      </c>
      <c r="AW55" s="104">
        <v>111.55521879143799</v>
      </c>
      <c r="AX55" s="104">
        <v>119.45444212919099</v>
      </c>
      <c r="AY55" s="104">
        <v>134.62777041106301</v>
      </c>
      <c r="AZ55" s="104">
        <v>145.43474142829999</v>
      </c>
      <c r="BA55" s="104">
        <v>155.540822125403</v>
      </c>
    </row>
    <row r="56" spans="1:53">
      <c r="A56" s="104" t="s">
        <v>362</v>
      </c>
      <c r="B56" s="104" t="s">
        <v>363</v>
      </c>
      <c r="W56" s="104">
        <v>4.49067989561526E-10</v>
      </c>
      <c r="X56" s="104">
        <v>9.0588159723921602E-10</v>
      </c>
      <c r="Y56" s="104">
        <v>1.8166866436691201E-9</v>
      </c>
      <c r="Z56" s="104">
        <v>4.2697149292999297E-9</v>
      </c>
      <c r="AA56" s="104">
        <v>1.2472766806269E-8</v>
      </c>
      <c r="AB56" s="104">
        <v>4.0660166629915799E-8</v>
      </c>
      <c r="AC56" s="104">
        <v>1.0048841645809401E-7</v>
      </c>
      <c r="AD56" s="104">
        <v>3.2993877746235602E-7</v>
      </c>
      <c r="AE56" s="104">
        <v>2.4056322172069299E-6</v>
      </c>
      <c r="AF56" s="104">
        <v>3.6823571209063403E-5</v>
      </c>
      <c r="AG56" s="104">
        <v>1.12228410565646E-3</v>
      </c>
      <c r="AH56" s="104">
        <v>5.9793569005811001E-3</v>
      </c>
      <c r="AI56" s="104">
        <v>6.28818147587802E-2</v>
      </c>
      <c r="AJ56" s="104">
        <v>1.27523282651299</v>
      </c>
      <c r="AK56" s="104">
        <v>27.747627614246198</v>
      </c>
      <c r="AL56" s="104">
        <v>46.063247328204703</v>
      </c>
      <c r="AM56" s="104">
        <v>53.321634090022599</v>
      </c>
      <c r="AN56" s="104">
        <v>57.014326250951598</v>
      </c>
      <c r="AO56" s="104">
        <v>58.837981867257199</v>
      </c>
      <c r="AP56" s="104">
        <v>61.696311163402299</v>
      </c>
      <c r="AQ56" s="104">
        <v>66.042632708145902</v>
      </c>
      <c r="AR56" s="104">
        <v>70.558516160287894</v>
      </c>
      <c r="AS56" s="104">
        <v>76.520866495951296</v>
      </c>
      <c r="AT56" s="104">
        <v>87.781161326043303</v>
      </c>
      <c r="AU56" s="104">
        <v>93.573949754308302</v>
      </c>
      <c r="AV56" s="104">
        <v>100</v>
      </c>
      <c r="AW56" s="104">
        <v>104.183680531525</v>
      </c>
      <c r="AX56" s="104">
        <v>107.972870094816</v>
      </c>
      <c r="AY56" s="104">
        <v>114.087480102429</v>
      </c>
      <c r="AZ56" s="104">
        <v>119.662260364039</v>
      </c>
      <c r="BA56" s="104">
        <v>125.69122430618</v>
      </c>
    </row>
    <row r="57" spans="1:53">
      <c r="A57" s="104" t="s">
        <v>364</v>
      </c>
      <c r="B57" s="104" t="s">
        <v>365</v>
      </c>
      <c r="T57" s="104">
        <v>51.709358025767003</v>
      </c>
      <c r="W57" s="104">
        <v>61.120461186456502</v>
      </c>
      <c r="X57" s="104">
        <v>66.705071853239403</v>
      </c>
      <c r="Y57" s="104">
        <v>70.945239211352302</v>
      </c>
      <c r="Z57" s="104">
        <v>71.772588939764503</v>
      </c>
      <c r="AA57" s="104">
        <v>73.978854882197396</v>
      </c>
      <c r="AB57" s="104">
        <v>75.719736602397901</v>
      </c>
      <c r="AC57" s="104">
        <v>77.068489024236996</v>
      </c>
      <c r="AD57" s="104">
        <v>78.029421260882302</v>
      </c>
      <c r="AE57" s="104">
        <v>78.960189705346096</v>
      </c>
      <c r="AF57" s="104">
        <v>79.990067752692795</v>
      </c>
      <c r="AG57" s="104">
        <v>81.700785680711803</v>
      </c>
      <c r="AH57" s="104">
        <v>83.007998251603198</v>
      </c>
      <c r="AI57" s="104">
        <v>84.070108465452407</v>
      </c>
      <c r="AJ57" s="104">
        <v>87.644517838983603</v>
      </c>
      <c r="AK57" s="104">
        <v>89.802780260715707</v>
      </c>
      <c r="AL57" s="104">
        <v>95.160990121609103</v>
      </c>
      <c r="AM57" s="104">
        <v>97.060533388685599</v>
      </c>
      <c r="AN57" s="104">
        <v>98.721782697526805</v>
      </c>
      <c r="AO57" s="104">
        <v>98.286045173896298</v>
      </c>
      <c r="AP57" s="104">
        <v>97.877541245492694</v>
      </c>
      <c r="AQ57" s="104">
        <v>99.402622578199399</v>
      </c>
      <c r="AR57" s="104">
        <v>99.9949532743845</v>
      </c>
      <c r="AS57" s="104">
        <v>97.680097680097703</v>
      </c>
      <c r="AT57" s="104">
        <v>97.973137973137995</v>
      </c>
      <c r="AU57" s="104">
        <v>98.770858770858794</v>
      </c>
      <c r="AV57" s="104">
        <v>100</v>
      </c>
      <c r="AW57" s="104">
        <v>100.15988807834501</v>
      </c>
      <c r="AX57" s="104">
        <v>101.129209553313</v>
      </c>
      <c r="AY57" s="104">
        <v>103.237733586489</v>
      </c>
      <c r="AZ57" s="104">
        <v>104.306985110423</v>
      </c>
      <c r="BA57" s="104">
        <v>104.67922454281999</v>
      </c>
    </row>
    <row r="58" spans="1:53">
      <c r="A58" s="104" t="s">
        <v>366</v>
      </c>
      <c r="B58" s="104" t="s">
        <v>367</v>
      </c>
      <c r="AB58" s="104">
        <v>3.4148701192285899E-2</v>
      </c>
      <c r="AC58" s="104">
        <v>3.5070716124477597E-2</v>
      </c>
      <c r="AD58" s="104">
        <v>3.6026879757861598E-2</v>
      </c>
      <c r="AE58" s="104">
        <v>3.6880597287668702E-2</v>
      </c>
      <c r="AF58" s="104">
        <v>3.9236857669936398E-2</v>
      </c>
      <c r="AG58" s="104">
        <v>4.85752297953813E-2</v>
      </c>
      <c r="AH58" s="104">
        <v>0.212977663432415</v>
      </c>
      <c r="AI58" s="104">
        <v>0.40742186731632901</v>
      </c>
      <c r="AJ58" s="104">
        <v>0.70434600006132198</v>
      </c>
      <c r="AK58" s="104">
        <v>1.3809220199219301</v>
      </c>
      <c r="AL58" s="104">
        <v>2.2378508826874501</v>
      </c>
      <c r="AM58" s="104">
        <v>4.9592453948516004</v>
      </c>
      <c r="AN58" s="104">
        <v>57.446601893969301</v>
      </c>
      <c r="AO58" s="104">
        <v>68.173180637410994</v>
      </c>
      <c r="AP58" s="104">
        <v>69.927282754290999</v>
      </c>
      <c r="AQ58" s="104">
        <v>77.141162913450202</v>
      </c>
      <c r="AR58" s="104">
        <v>82.819485743181303</v>
      </c>
      <c r="AS58" s="104">
        <v>87.631405954922499</v>
      </c>
      <c r="AT58" s="104">
        <v>89.521709179695193</v>
      </c>
      <c r="AU58" s="104">
        <v>95.202876036377901</v>
      </c>
      <c r="AV58" s="104">
        <v>100</v>
      </c>
      <c r="AW58" s="104">
        <v>107.26161331260499</v>
      </c>
      <c r="AX58" s="104">
        <v>116.274256162675</v>
      </c>
      <c r="AY58" s="104">
        <v>130.63269904990199</v>
      </c>
      <c r="AZ58" s="104">
        <v>134.229261096013</v>
      </c>
      <c r="BA58" s="104">
        <v>137.503125044841</v>
      </c>
    </row>
    <row r="59" spans="1:53">
      <c r="A59" s="104" t="s">
        <v>368</v>
      </c>
      <c r="B59" s="104" t="s">
        <v>369</v>
      </c>
      <c r="C59" s="104">
        <v>12.324711986806101</v>
      </c>
      <c r="D59" s="104">
        <v>14.612442123636701</v>
      </c>
      <c r="E59" s="104">
        <v>14.857333438341101</v>
      </c>
      <c r="F59" s="104">
        <v>15.6855113391975</v>
      </c>
      <c r="G59" s="104">
        <v>15.974928347602701</v>
      </c>
      <c r="H59" s="104">
        <v>15.858271030350901</v>
      </c>
      <c r="I59" s="104">
        <v>16.233177370421</v>
      </c>
      <c r="J59" s="104">
        <v>15.529671411645401</v>
      </c>
      <c r="K59" s="104">
        <v>15.485145718042499</v>
      </c>
      <c r="L59" s="104">
        <v>16.980318508918501</v>
      </c>
      <c r="M59" s="104">
        <v>17.281312197622601</v>
      </c>
      <c r="N59" s="104">
        <v>17.6375177463743</v>
      </c>
      <c r="O59" s="104">
        <v>17.121910214547299</v>
      </c>
      <c r="P59" s="104">
        <v>18.423841495234601</v>
      </c>
      <c r="Q59" s="104">
        <v>20.030328520095502</v>
      </c>
      <c r="R59" s="104">
        <v>23.787406545588698</v>
      </c>
      <c r="S59" s="104">
        <v>21.789093417065398</v>
      </c>
      <c r="T59" s="104">
        <v>28.3227936950688</v>
      </c>
      <c r="U59" s="104">
        <v>30.664845178057298</v>
      </c>
      <c r="V59" s="104">
        <v>35.262568298559898</v>
      </c>
      <c r="W59" s="104">
        <v>39.565531327479498</v>
      </c>
      <c r="X59" s="104">
        <v>42.5549863954042</v>
      </c>
      <c r="Y59" s="104">
        <v>47.6870178390432</v>
      </c>
      <c r="Z59" s="104">
        <v>51.575304147731302</v>
      </c>
      <c r="AA59" s="104">
        <v>54.0751373140628</v>
      </c>
      <c r="AB59" s="104">
        <v>57.809597563975899</v>
      </c>
      <c r="AC59" s="104">
        <v>56.299759489762103</v>
      </c>
      <c r="AD59" s="104">
        <v>54.789921415357398</v>
      </c>
      <c r="AE59" s="104">
        <v>57.121570087281903</v>
      </c>
      <c r="AF59" s="104">
        <v>56.846359096497402</v>
      </c>
      <c r="AG59" s="104">
        <v>56.559680981096797</v>
      </c>
      <c r="AH59" s="104">
        <v>57.782840940139401</v>
      </c>
      <c r="AI59" s="104">
        <v>56.6323061036653</v>
      </c>
      <c r="AJ59" s="104">
        <v>56.945740843169702</v>
      </c>
      <c r="AK59" s="104">
        <v>71.283468988070197</v>
      </c>
      <c r="AL59" s="104">
        <v>76.600392435033001</v>
      </c>
      <c r="AM59" s="104">
        <v>81.271334528626198</v>
      </c>
      <c r="AN59" s="104">
        <v>83.155765340526202</v>
      </c>
      <c r="AO59" s="104">
        <v>87.383681726230904</v>
      </c>
      <c r="AP59" s="104">
        <v>86.446392447740806</v>
      </c>
      <c r="AQ59" s="104">
        <v>86.183412002696997</v>
      </c>
      <c r="AR59" s="104">
        <v>90.498988536750105</v>
      </c>
      <c r="AS59" s="104">
        <v>92.467970330411305</v>
      </c>
      <c r="AT59" s="104">
        <v>94.349291975724896</v>
      </c>
      <c r="AU59" s="104">
        <v>93.971679028995297</v>
      </c>
      <c r="AV59" s="104">
        <v>100</v>
      </c>
      <c r="AW59" s="104">
        <v>102.33310856372201</v>
      </c>
      <c r="AX59" s="104">
        <v>102.097100472016</v>
      </c>
      <c r="AY59" s="104">
        <v>112.98044504383</v>
      </c>
      <c r="AZ59" s="104">
        <v>115.927174645988</v>
      </c>
      <c r="BA59" s="104">
        <v>115.041223547502</v>
      </c>
    </row>
    <row r="60" spans="1:53">
      <c r="A60" s="104" t="s">
        <v>370</v>
      </c>
      <c r="B60" s="104" t="s">
        <v>371</v>
      </c>
      <c r="H60" s="104">
        <v>2.3982691732497501</v>
      </c>
      <c r="I60" s="104">
        <v>2.5046770205133999</v>
      </c>
      <c r="J60" s="104">
        <v>2.4773929571089699</v>
      </c>
      <c r="K60" s="104">
        <v>2.6274553058265302</v>
      </c>
      <c r="L60" s="104">
        <v>2.7331810515323598</v>
      </c>
      <c r="M60" s="104">
        <v>2.72772423885147</v>
      </c>
      <c r="N60" s="104">
        <v>2.8327678829517202</v>
      </c>
      <c r="O60" s="104">
        <v>2.9412220349843499</v>
      </c>
      <c r="P60" s="104">
        <v>3.1178863455348802</v>
      </c>
      <c r="Q60" s="104">
        <v>3.60809001801635</v>
      </c>
      <c r="R60" s="104">
        <v>4.1749164352593802</v>
      </c>
      <c r="S60" s="104">
        <v>4.4611717337995298</v>
      </c>
      <c r="T60" s="104">
        <v>4.76607114235546</v>
      </c>
      <c r="U60" s="104">
        <v>5.9049534222955504</v>
      </c>
      <c r="V60" s="104">
        <v>8.0626681031871108</v>
      </c>
      <c r="W60" s="104">
        <v>8.2641154379898403</v>
      </c>
      <c r="X60" s="104">
        <v>9.2696429527696207</v>
      </c>
      <c r="Y60" s="104">
        <v>9.81359453320899</v>
      </c>
      <c r="Z60" s="104">
        <v>10.6135233279728</v>
      </c>
      <c r="AA60" s="104">
        <v>12.133047642792301</v>
      </c>
      <c r="AB60" s="104">
        <v>12.5946235771326</v>
      </c>
      <c r="AC60" s="104">
        <v>12.805668620857499</v>
      </c>
      <c r="AD60" s="104">
        <v>13.716566261192799</v>
      </c>
      <c r="AE60" s="104">
        <v>14.332000840313199</v>
      </c>
      <c r="AF60" s="104">
        <v>16.003341428521999</v>
      </c>
      <c r="AG60" s="104">
        <v>17.123922531654902</v>
      </c>
      <c r="AH60" s="104">
        <v>18.664551350846899</v>
      </c>
      <c r="AI60" s="104">
        <v>19.004868337144</v>
      </c>
      <c r="AJ60" s="104">
        <v>20.844415410697898</v>
      </c>
      <c r="AK60" s="104">
        <v>23.940397866019602</v>
      </c>
      <c r="AL60" s="104">
        <v>28.552097428958</v>
      </c>
      <c r="AM60" s="104">
        <v>36.1003530710964</v>
      </c>
      <c r="AN60" s="104">
        <v>47.331746846468498</v>
      </c>
      <c r="AO60" s="104">
        <v>53.248409624687</v>
      </c>
      <c r="AP60" s="104">
        <v>55.051094209322898</v>
      </c>
      <c r="AQ60" s="104">
        <v>68.438243665717906</v>
      </c>
      <c r="AR60" s="104">
        <v>74.763971194375799</v>
      </c>
      <c r="AS60" s="104">
        <v>73.738976249358402</v>
      </c>
      <c r="AT60" s="104">
        <v>81.674521332026899</v>
      </c>
      <c r="AU60" s="104">
        <v>88.087350100321999</v>
      </c>
      <c r="AV60" s="104">
        <v>100</v>
      </c>
      <c r="AW60" s="104">
        <v>102.809014978302</v>
      </c>
      <c r="AX60" s="104">
        <v>111.385376324017</v>
      </c>
      <c r="AY60" s="104">
        <v>138.23744420076801</v>
      </c>
      <c r="AZ60" s="104">
        <v>153.41794596612399</v>
      </c>
      <c r="BA60" s="104">
        <v>163.23861073522801</v>
      </c>
    </row>
    <row r="61" spans="1:53">
      <c r="A61" s="104" t="s">
        <v>372</v>
      </c>
      <c r="B61" s="104" t="s">
        <v>373</v>
      </c>
      <c r="AK61" s="104">
        <v>64.091086441681</v>
      </c>
      <c r="AL61" s="104">
        <v>63.579034335513001</v>
      </c>
      <c r="AM61" s="104">
        <v>68.125482965852996</v>
      </c>
      <c r="AN61" s="104">
        <v>73.548417183327302</v>
      </c>
      <c r="AO61" s="104">
        <v>84.438366179968</v>
      </c>
      <c r="AP61" s="104">
        <v>87.822830701516494</v>
      </c>
      <c r="AQ61" s="104">
        <v>87.127280443188297</v>
      </c>
      <c r="AR61" s="104">
        <v>86.603951914262296</v>
      </c>
      <c r="AS61" s="104">
        <v>89.397001777232205</v>
      </c>
      <c r="AT61" s="104">
        <v>90.478715633065804</v>
      </c>
      <c r="AU61" s="104">
        <v>94.029807673230295</v>
      </c>
      <c r="AV61" s="104">
        <v>100</v>
      </c>
      <c r="AW61" s="104">
        <v>106.143255756907</v>
      </c>
      <c r="AX61" s="104">
        <v>114.28273820796799</v>
      </c>
      <c r="AY61" s="104">
        <v>142.85019867573601</v>
      </c>
      <c r="AZ61" s="104">
        <v>141.90551945182401</v>
      </c>
      <c r="BA61" s="104">
        <v>147.57639050468899</v>
      </c>
    </row>
    <row r="62" spans="1:53">
      <c r="A62" s="104" t="s">
        <v>374</v>
      </c>
      <c r="B62" s="104" t="s">
        <v>375</v>
      </c>
      <c r="K62" s="104">
        <v>8.7753184658970298</v>
      </c>
      <c r="L62" s="104">
        <v>8.6786503310214709</v>
      </c>
      <c r="M62" s="104">
        <v>9.1870531144338905</v>
      </c>
      <c r="N62" s="104">
        <v>9.5558241474777095</v>
      </c>
      <c r="O62" s="104">
        <v>10.3291692264463</v>
      </c>
      <c r="P62" s="104">
        <v>11.401827493450201</v>
      </c>
      <c r="Q62" s="104">
        <v>13.3666968423067</v>
      </c>
      <c r="R62" s="104">
        <v>15.1783292959291</v>
      </c>
      <c r="S62" s="104">
        <v>16.6856361397152</v>
      </c>
      <c r="T62" s="104">
        <v>19.1381425245354</v>
      </c>
      <c r="U62" s="104">
        <v>21.523339245071799</v>
      </c>
      <c r="V62" s="104">
        <v>22.939706436048901</v>
      </c>
      <c r="W62" s="104">
        <v>25.130850826554401</v>
      </c>
      <c r="X62" s="104">
        <v>27.8267628489731</v>
      </c>
      <c r="Y62" s="104">
        <v>31.515762326554398</v>
      </c>
      <c r="Z62" s="104">
        <v>36.757220113945998</v>
      </c>
      <c r="AA62" s="104">
        <v>40.937737148943299</v>
      </c>
      <c r="AB62" s="104">
        <v>44.420873073503699</v>
      </c>
      <c r="AC62" s="104">
        <v>47.8723860107742</v>
      </c>
      <c r="AD62" s="104">
        <v>54.163056820174603</v>
      </c>
      <c r="AE62" s="104">
        <v>55.074259586394</v>
      </c>
      <c r="AF62" s="104">
        <v>54.156983531224803</v>
      </c>
      <c r="AG62" s="104">
        <v>54.7523752720573</v>
      </c>
      <c r="AH62" s="104">
        <v>54.785254801888598</v>
      </c>
      <c r="AI62" s="104">
        <v>54.776459004099401</v>
      </c>
      <c r="AJ62" s="104">
        <v>53.020021955079997</v>
      </c>
      <c r="AK62" s="104">
        <v>71.627113330817906</v>
      </c>
      <c r="AL62" s="104">
        <v>78.123470981024894</v>
      </c>
      <c r="AM62" s="104">
        <v>81.189085768453594</v>
      </c>
      <c r="AN62" s="104">
        <v>85.074989307972899</v>
      </c>
      <c r="AO62" s="104">
        <v>87.772506108634303</v>
      </c>
      <c r="AP62" s="104">
        <v>89.415383608995796</v>
      </c>
      <c r="AQ62" s="104">
        <v>90.512680371133698</v>
      </c>
      <c r="AR62" s="104">
        <v>94.513134889909097</v>
      </c>
      <c r="AS62" s="104">
        <v>97.192036546407493</v>
      </c>
      <c r="AT62" s="104">
        <v>97.797701898834603</v>
      </c>
      <c r="AU62" s="104">
        <v>98.026203667087501</v>
      </c>
      <c r="AV62" s="104">
        <v>100</v>
      </c>
      <c r="AW62" s="104">
        <v>105.117578160195</v>
      </c>
      <c r="AX62" s="104">
        <v>106.08613388593599</v>
      </c>
      <c r="AY62" s="104">
        <v>111.74880619875699</v>
      </c>
      <c r="AZ62" s="104">
        <v>115.150013514731</v>
      </c>
      <c r="BA62" s="104">
        <v>116.618614289576</v>
      </c>
    </row>
    <row r="63" spans="1:53">
      <c r="A63" s="104" t="s">
        <v>376</v>
      </c>
      <c r="B63" s="104" t="s">
        <v>377</v>
      </c>
      <c r="C63" s="104">
        <v>14.5211395653265</v>
      </c>
      <c r="D63" s="104">
        <v>14.646890143368701</v>
      </c>
      <c r="E63" s="104">
        <v>14.819513042579301</v>
      </c>
      <c r="F63" s="104">
        <v>15.0817044271474</v>
      </c>
      <c r="G63" s="104">
        <v>15.352038401380799</v>
      </c>
      <c r="H63" s="104">
        <v>15.7298545580561</v>
      </c>
      <c r="I63" s="104">
        <v>16.3177495259952</v>
      </c>
      <c r="J63" s="104">
        <v>16.900758940184101</v>
      </c>
      <c r="K63" s="104">
        <v>17.5912505369452</v>
      </c>
      <c r="L63" s="104">
        <v>18.384338762397899</v>
      </c>
      <c r="M63" s="104">
        <v>19.003175570739501</v>
      </c>
      <c r="N63" s="104">
        <v>19.542215001240599</v>
      </c>
      <c r="O63" s="104">
        <v>20.475355767470599</v>
      </c>
      <c r="P63" s="104">
        <v>22.033847413872302</v>
      </c>
      <c r="Q63" s="104">
        <v>24.427768751465202</v>
      </c>
      <c r="R63" s="104">
        <v>27.0692248124565</v>
      </c>
      <c r="S63" s="104">
        <v>29.101615172688302</v>
      </c>
      <c r="T63" s="104">
        <v>31.427138757809299</v>
      </c>
      <c r="U63" s="104">
        <v>34.228189574611903</v>
      </c>
      <c r="V63" s="104">
        <v>37.358201010667997</v>
      </c>
      <c r="W63" s="104">
        <v>41.162418864268602</v>
      </c>
      <c r="X63" s="104">
        <v>46.2922503020582</v>
      </c>
      <c r="Y63" s="104">
        <v>51.293366285915504</v>
      </c>
      <c r="Z63" s="104">
        <v>54.276667342680199</v>
      </c>
      <c r="AA63" s="104">
        <v>56.631636156325001</v>
      </c>
      <c r="AB63" s="104">
        <v>58.869111948898599</v>
      </c>
      <c r="AC63" s="104">
        <v>61.3262486069533</v>
      </c>
      <c r="AD63" s="104">
        <v>64.0030461304884</v>
      </c>
      <c r="AE63" s="104">
        <v>66.577675809614107</v>
      </c>
      <c r="AF63" s="104">
        <v>69.903239145151502</v>
      </c>
      <c r="AG63" s="104">
        <v>73.233910872909803</v>
      </c>
      <c r="AH63" s="104">
        <v>77.346166610402094</v>
      </c>
      <c r="AI63" s="104">
        <v>78.5108800366732</v>
      </c>
      <c r="AJ63" s="104">
        <v>79.956555035071005</v>
      </c>
      <c r="AK63" s="104">
        <v>80.104698409465399</v>
      </c>
      <c r="AL63" s="104">
        <v>81.841551764430903</v>
      </c>
      <c r="AM63" s="104">
        <v>83.126898808132694</v>
      </c>
      <c r="AN63" s="104">
        <v>84.474565708498901</v>
      </c>
      <c r="AO63" s="104">
        <v>85.315883773467306</v>
      </c>
      <c r="AP63" s="104">
        <v>86.7959803692452</v>
      </c>
      <c r="AQ63" s="104">
        <v>89.156344940406598</v>
      </c>
      <c r="AR63" s="104">
        <v>91.407649762405498</v>
      </c>
      <c r="AS63" s="104">
        <v>93.471995014411405</v>
      </c>
      <c r="AT63" s="104">
        <v>96.050479083898097</v>
      </c>
      <c r="AU63" s="104">
        <v>97.834384980914606</v>
      </c>
      <c r="AV63" s="104">
        <v>100</v>
      </c>
      <c r="AW63" s="104">
        <v>102.002025395342</v>
      </c>
      <c r="AX63" s="104">
        <v>104.18322037859301</v>
      </c>
      <c r="AY63" s="104">
        <v>106.652644698917</v>
      </c>
      <c r="AZ63" s="104">
        <v>106.97203396432199</v>
      </c>
      <c r="BA63" s="104">
        <v>108.872789592584</v>
      </c>
    </row>
    <row r="64" spans="1:53">
      <c r="A64" s="104" t="s">
        <v>378</v>
      </c>
      <c r="B64" s="104" t="s">
        <v>379</v>
      </c>
      <c r="Z64" s="104">
        <v>35.799005434540597</v>
      </c>
      <c r="AA64" s="104">
        <v>39.8263935459265</v>
      </c>
      <c r="AB64" s="104">
        <v>41.974333871998901</v>
      </c>
      <c r="AC64" s="104">
        <v>46.538707064902802</v>
      </c>
      <c r="AD64" s="104">
        <v>48.328657336629902</v>
      </c>
      <c r="AE64" s="104">
        <v>50.2976026355296</v>
      </c>
      <c r="AF64" s="104">
        <v>52.5887389833402</v>
      </c>
      <c r="AG64" s="104">
        <v>58.191283333845803</v>
      </c>
      <c r="AH64" s="104">
        <v>63.749078927558202</v>
      </c>
      <c r="AI64" s="104">
        <v>65.735923729175198</v>
      </c>
      <c r="AJ64" s="104">
        <v>69.540979246058598</v>
      </c>
      <c r="AK64" s="104">
        <v>71.941574412960193</v>
      </c>
      <c r="AL64" s="104">
        <v>77.949792970869098</v>
      </c>
      <c r="AM64" s="104">
        <v>82.598422116495399</v>
      </c>
      <c r="AN64" s="104">
        <v>89.665594804102994</v>
      </c>
      <c r="AO64" s="104">
        <v>93.605711843460597</v>
      </c>
      <c r="AP64" s="104">
        <v>97.683582661554397</v>
      </c>
      <c r="AQ64" s="104">
        <v>95.263514212564502</v>
      </c>
      <c r="AR64" s="104">
        <v>98.454808332745799</v>
      </c>
      <c r="AS64" s="104">
        <v>100.310222769622</v>
      </c>
      <c r="AT64" s="104">
        <v>101.50207913090701</v>
      </c>
      <c r="AU64" s="104">
        <v>99.582855769340497</v>
      </c>
      <c r="AV64" s="104">
        <v>100</v>
      </c>
      <c r="AW64" s="104">
        <v>105.369076870656</v>
      </c>
      <c r="AX64" s="104">
        <v>110.016903734534</v>
      </c>
      <c r="AY64" s="104">
        <v>117.479095188572</v>
      </c>
      <c r="AZ64" s="104">
        <v>118.63417642101599</v>
      </c>
      <c r="BA64" s="104">
        <v>121.100183179168</v>
      </c>
    </row>
    <row r="65" spans="1:53">
      <c r="A65" s="104" t="s">
        <v>380</v>
      </c>
      <c r="B65" s="104" t="s">
        <v>381</v>
      </c>
    </row>
    <row r="66" spans="1:53">
      <c r="A66" s="104" t="s">
        <v>382</v>
      </c>
      <c r="B66" s="104" t="s">
        <v>383</v>
      </c>
      <c r="W66" s="104">
        <v>45.473837385557502</v>
      </c>
      <c r="X66" s="104">
        <v>45.4586794397623</v>
      </c>
      <c r="Y66" s="104">
        <v>51.502910325592502</v>
      </c>
      <c r="Z66" s="104">
        <v>59.028830412902302</v>
      </c>
      <c r="AA66" s="104">
        <v>60.529467046625697</v>
      </c>
      <c r="AB66" s="104">
        <v>66.838961983871798</v>
      </c>
      <c r="AC66" s="104">
        <v>68.3395986175952</v>
      </c>
      <c r="AD66" s="104">
        <v>63.564845692111597</v>
      </c>
      <c r="AE66" s="104">
        <v>61.044837203662297</v>
      </c>
      <c r="AF66" s="104">
        <v>61.465470199478702</v>
      </c>
      <c r="AG66" s="104">
        <v>61.457891226580998</v>
      </c>
      <c r="AH66" s="104">
        <v>59.760201297520297</v>
      </c>
      <c r="AI66" s="104">
        <v>59.142515006366203</v>
      </c>
      <c r="AJ66" s="104">
        <v>57.418298672164099</v>
      </c>
      <c r="AK66" s="104">
        <v>71.526556721033302</v>
      </c>
      <c r="AL66" s="104">
        <v>85.252076638573897</v>
      </c>
      <c r="AM66" s="104">
        <v>88.4276662826652</v>
      </c>
      <c r="AN66" s="104">
        <v>89.852513187412995</v>
      </c>
      <c r="AO66" s="104">
        <v>88.158612744801005</v>
      </c>
      <c r="AP66" s="104">
        <v>86.911871703146801</v>
      </c>
      <c r="AQ66" s="104">
        <v>89.696007397077494</v>
      </c>
      <c r="AR66" s="104">
        <v>93.135724246650099</v>
      </c>
      <c r="AS66" s="104">
        <v>95.307478930455304</v>
      </c>
      <c r="AT66" s="104">
        <v>99.248165888558802</v>
      </c>
      <c r="AU66" s="104">
        <v>97.197295822470096</v>
      </c>
      <c r="AV66" s="104">
        <v>100</v>
      </c>
      <c r="AW66" s="104">
        <v>106.695264657734</v>
      </c>
      <c r="AX66" s="104">
        <v>107.685836415449</v>
      </c>
      <c r="AY66" s="104">
        <v>117.671133208028</v>
      </c>
      <c r="AZ66" s="104">
        <v>121.813041896562</v>
      </c>
      <c r="BA66" s="104">
        <v>123.631995391985</v>
      </c>
    </row>
    <row r="67" spans="1:53">
      <c r="A67" s="104" t="s">
        <v>384</v>
      </c>
      <c r="B67" s="104" t="s">
        <v>385</v>
      </c>
      <c r="Z67" s="104">
        <v>44.531796297747299</v>
      </c>
      <c r="AA67" s="104">
        <v>53.549884078473902</v>
      </c>
      <c r="AB67" s="104">
        <v>56.309844571837999</v>
      </c>
      <c r="AC67" s="104">
        <v>48.957708847949199</v>
      </c>
      <c r="AD67" s="104">
        <v>46.032562721813903</v>
      </c>
      <c r="AE67" s="104">
        <v>53.157260742488297</v>
      </c>
      <c r="AF67" s="104">
        <v>51.196217841678198</v>
      </c>
      <c r="AG67" s="104">
        <v>50.818245244843197</v>
      </c>
      <c r="AH67" s="104">
        <v>52.4413163380976</v>
      </c>
      <c r="AI67" s="104">
        <v>50.808802075613599</v>
      </c>
      <c r="AJ67" s="104">
        <v>46.526670031384299</v>
      </c>
      <c r="AK67" s="104">
        <v>65.939875289517602</v>
      </c>
      <c r="AL67" s="104">
        <v>72.026340741208102</v>
      </c>
      <c r="AM67" s="104">
        <v>80.187558190821505</v>
      </c>
      <c r="AN67" s="104">
        <v>84.6558151044499</v>
      </c>
      <c r="AO67" s="104">
        <v>88.2611802191457</v>
      </c>
      <c r="AP67" s="104">
        <v>81.178167878823004</v>
      </c>
      <c r="AQ67" s="104">
        <v>84.281285239227401</v>
      </c>
      <c r="AR67" s="104">
        <v>94.758533296791796</v>
      </c>
      <c r="AS67" s="104">
        <v>99.678224787088695</v>
      </c>
      <c r="AT67" s="104">
        <v>97.9312947085606</v>
      </c>
      <c r="AU67" s="104">
        <v>92.686681868865605</v>
      </c>
      <c r="AV67" s="104">
        <v>100</v>
      </c>
      <c r="AW67" s="104">
        <v>108.036288979513</v>
      </c>
      <c r="AX67" s="104">
        <v>98.340313348391007</v>
      </c>
      <c r="AY67" s="104">
        <v>108.466391637277</v>
      </c>
      <c r="AZ67" s="104">
        <v>119.261425645513</v>
      </c>
    </row>
    <row r="68" spans="1:53">
      <c r="A68" s="104" t="s">
        <v>386</v>
      </c>
      <c r="B68" s="104" t="s">
        <v>387</v>
      </c>
    </row>
    <row r="69" spans="1:53">
      <c r="A69" s="104" t="s">
        <v>388</v>
      </c>
      <c r="B69" s="104" t="s">
        <v>389</v>
      </c>
      <c r="AZ69" s="104">
        <v>100</v>
      </c>
      <c r="BA69" s="104">
        <v>101.409964750881</v>
      </c>
    </row>
    <row r="70" spans="1:53">
      <c r="A70" s="104" t="s">
        <v>390</v>
      </c>
      <c r="B70" s="104" t="s">
        <v>391</v>
      </c>
      <c r="AC70" s="104">
        <v>30.114221051666</v>
      </c>
      <c r="AD70" s="104">
        <v>32.288463532995102</v>
      </c>
      <c r="AE70" s="104">
        <v>38.338167850509997</v>
      </c>
      <c r="AF70" s="104">
        <v>45.366721029740397</v>
      </c>
      <c r="AG70" s="104">
        <v>46.754176300705602</v>
      </c>
      <c r="AH70" s="104">
        <v>48.410945743677402</v>
      </c>
      <c r="AI70" s="104">
        <v>51.480366664351102</v>
      </c>
      <c r="AJ70" s="104">
        <v>58.987885471643096</v>
      </c>
      <c r="AK70" s="104">
        <v>73.284831194230094</v>
      </c>
      <c r="AL70" s="104">
        <v>85.6678160050797</v>
      </c>
      <c r="AM70" s="104">
        <v>92.798817911702002</v>
      </c>
      <c r="AN70" s="104">
        <v>95.403535208127707</v>
      </c>
      <c r="AO70" s="104">
        <v>94.5977319926794</v>
      </c>
      <c r="AP70" s="104">
        <v>93.265898536585794</v>
      </c>
      <c r="AQ70" s="104">
        <v>93.504010831475199</v>
      </c>
      <c r="AR70" s="104">
        <v>94.179953670510599</v>
      </c>
      <c r="AS70" s="104">
        <v>93.458582987050605</v>
      </c>
      <c r="AT70" s="104">
        <v>94.538879823589795</v>
      </c>
      <c r="AU70" s="104">
        <v>98.210942567780506</v>
      </c>
      <c r="AV70" s="104">
        <v>100</v>
      </c>
      <c r="AW70" s="104">
        <v>101.4631890432</v>
      </c>
      <c r="AX70" s="104">
        <v>106.282991484517</v>
      </c>
      <c r="AY70" s="104">
        <v>112.51583393704099</v>
      </c>
      <c r="AZ70" s="104">
        <v>111.724904853925</v>
      </c>
      <c r="BA70" s="104">
        <v>115.428078139243</v>
      </c>
    </row>
    <row r="71" spans="1:53">
      <c r="A71" s="104" t="s">
        <v>392</v>
      </c>
      <c r="B71" s="104" t="s">
        <v>393</v>
      </c>
      <c r="C71" s="104">
        <v>7.1879605636760296E-2</v>
      </c>
      <c r="D71" s="104">
        <v>7.7833530271025006E-2</v>
      </c>
      <c r="E71" s="104">
        <v>8.1489444312942902E-2</v>
      </c>
      <c r="F71" s="104">
        <v>0.102966342268559</v>
      </c>
      <c r="G71" s="104">
        <v>0.12054520434711299</v>
      </c>
      <c r="H71" s="104">
        <v>0.129695409487633</v>
      </c>
      <c r="I71" s="104">
        <v>0.151391075831493</v>
      </c>
      <c r="J71" s="104">
        <v>0.16399921433515</v>
      </c>
      <c r="K71" s="104">
        <v>0.17621311942686799</v>
      </c>
      <c r="L71" s="104">
        <v>0.188515725727222</v>
      </c>
      <c r="M71" s="104">
        <v>0.201539566058132</v>
      </c>
      <c r="N71" s="104">
        <v>0.22473676478620899</v>
      </c>
      <c r="O71" s="104">
        <v>0.25539067722049302</v>
      </c>
      <c r="P71" s="104">
        <v>0.309584445236052</v>
      </c>
      <c r="Q71" s="104">
        <v>0.38568714997491499</v>
      </c>
      <c r="R71" s="104">
        <v>0.47503764726979802</v>
      </c>
      <c r="S71" s="104">
        <v>0.570602988987988</v>
      </c>
      <c r="T71" s="104">
        <v>0.762973237779772</v>
      </c>
      <c r="U71" s="104">
        <v>0.89566186798198799</v>
      </c>
      <c r="V71" s="104">
        <v>1.1149819944986401</v>
      </c>
      <c r="W71" s="104">
        <v>1.4108260779521999</v>
      </c>
      <c r="X71" s="104">
        <v>1.7988630245261601</v>
      </c>
      <c r="Y71" s="104">
        <v>2.2406900281838</v>
      </c>
      <c r="Z71" s="104">
        <v>2.68279627832649</v>
      </c>
      <c r="AA71" s="104">
        <v>3.1162113808824401</v>
      </c>
      <c r="AB71" s="104">
        <v>3.8655262033918301</v>
      </c>
      <c r="AC71" s="104">
        <v>4.5950408635435798</v>
      </c>
      <c r="AD71" s="104">
        <v>5.6657141433147604</v>
      </c>
      <c r="AE71" s="104">
        <v>7.2582764832481397</v>
      </c>
      <c r="AF71" s="104">
        <v>9.1357209243280604</v>
      </c>
      <c r="AG71" s="104">
        <v>11.7983697755887</v>
      </c>
      <c r="AH71" s="104">
        <v>15.3819849494274</v>
      </c>
      <c r="AI71" s="104">
        <v>19.5385965263896</v>
      </c>
      <c r="AJ71" s="104">
        <v>23.9227475435762</v>
      </c>
      <c r="AK71" s="104">
        <v>29.388583462006199</v>
      </c>
      <c r="AL71" s="104">
        <v>35.528877189914702</v>
      </c>
      <c r="AM71" s="104">
        <v>42.9181759354409</v>
      </c>
      <c r="AN71" s="104">
        <v>50.844359429225598</v>
      </c>
      <c r="AO71" s="104">
        <v>60.340154479733897</v>
      </c>
      <c r="AP71" s="104">
        <v>66.901991887070906</v>
      </c>
      <c r="AQ71" s="104">
        <v>73.071113827718094</v>
      </c>
      <c r="AR71" s="104">
        <v>78.893762186462098</v>
      </c>
      <c r="AS71" s="104">
        <v>83.903614977931994</v>
      </c>
      <c r="AT71" s="104">
        <v>89.886938048038104</v>
      </c>
      <c r="AU71" s="104">
        <v>95.194472459084693</v>
      </c>
      <c r="AV71" s="104">
        <v>100</v>
      </c>
      <c r="AW71" s="104">
        <v>104.29633343543399</v>
      </c>
      <c r="AX71" s="104">
        <v>110.07826552447899</v>
      </c>
      <c r="AY71" s="104">
        <v>117.780431598747</v>
      </c>
      <c r="AZ71" s="104">
        <v>122.730664353195</v>
      </c>
      <c r="BA71" s="104">
        <v>125.52673908888499</v>
      </c>
    </row>
    <row r="72" spans="1:53">
      <c r="A72" s="104" t="s">
        <v>394</v>
      </c>
      <c r="B72" s="104" t="s">
        <v>395</v>
      </c>
      <c r="AQ72" s="104">
        <v>81.911451955919304</v>
      </c>
      <c r="AR72" s="104">
        <v>86.461300509119496</v>
      </c>
      <c r="AS72" s="104">
        <v>89.516014693562397</v>
      </c>
      <c r="AT72" s="104">
        <v>92.916800928014894</v>
      </c>
      <c r="AU72" s="104">
        <v>97.074821163884806</v>
      </c>
      <c r="AV72" s="104">
        <v>100</v>
      </c>
      <c r="AW72" s="104">
        <v>103.374363601212</v>
      </c>
      <c r="AX72" s="104">
        <v>107.991235419218</v>
      </c>
      <c r="AY72" s="104">
        <v>109.8279306567</v>
      </c>
      <c r="AZ72" s="104">
        <v>109.690017400271</v>
      </c>
    </row>
    <row r="73" spans="1:53">
      <c r="A73" s="104" t="s">
        <v>396</v>
      </c>
      <c r="B73" s="104" t="s">
        <v>397</v>
      </c>
      <c r="F73" s="104">
        <v>6.0555791415269498E-14</v>
      </c>
      <c r="G73" s="104">
        <v>8.2005297640286202E-14</v>
      </c>
      <c r="H73" s="104">
        <v>7.9769029347024496E-14</v>
      </c>
      <c r="I73" s="104">
        <v>9.2356662943420395E-14</v>
      </c>
      <c r="J73" s="104">
        <v>1.2646076905694001E-13</v>
      </c>
      <c r="K73" s="104">
        <v>1.9389176644100901E-13</v>
      </c>
      <c r="L73" s="104">
        <v>2.05866901450887E-13</v>
      </c>
      <c r="M73" s="104">
        <v>2.2238830504796001E-13</v>
      </c>
      <c r="N73" s="104">
        <v>2.3523645540261399E-13</v>
      </c>
      <c r="O73" s="104">
        <v>2.7241373149211601E-13</v>
      </c>
      <c r="P73" s="104">
        <v>3.1502676350204699E-13</v>
      </c>
      <c r="Q73" s="104">
        <v>4.07862885808567E-13</v>
      </c>
      <c r="R73" s="104">
        <v>5.2474811006097696E-13</v>
      </c>
      <c r="S73" s="104">
        <v>9.4657191106360205E-13</v>
      </c>
      <c r="T73" s="104">
        <v>1.5992115501974301E-12</v>
      </c>
      <c r="U73" s="104">
        <v>2.37913163260099E-12</v>
      </c>
      <c r="V73" s="104">
        <v>4.7832741341929202E-12</v>
      </c>
      <c r="W73" s="104">
        <v>7.0135190754410303E-12</v>
      </c>
      <c r="X73" s="104">
        <v>9.4968844866918199E-12</v>
      </c>
      <c r="Y73" s="104">
        <v>1.2982212372268499E-11</v>
      </c>
      <c r="Z73" s="104">
        <v>2.2917070784787001E-11</v>
      </c>
      <c r="AA73" s="104">
        <v>3.4885971946323103E-11</v>
      </c>
      <c r="AB73" s="104">
        <v>4.3196084151830001E-11</v>
      </c>
      <c r="AC73" s="104">
        <v>6.2375145515242497E-11</v>
      </c>
      <c r="AD73" s="104">
        <v>1.1144589711172099E-10</v>
      </c>
      <c r="AE73" s="104">
        <v>1.9067471479353599E-10</v>
      </c>
      <c r="AF73" s="104">
        <v>3.8910079420511103E-10</v>
      </c>
      <c r="AG73" s="104">
        <v>7.0542185998866095E-10</v>
      </c>
      <c r="AH73" s="104">
        <v>1.5903290198092799E-8</v>
      </c>
      <c r="AI73" s="104">
        <v>6.7257715526784003E-7</v>
      </c>
      <c r="AJ73" s="104">
        <v>1.4036044680768101E-5</v>
      </c>
      <c r="AK73" s="104">
        <v>3.35084344251155E-3</v>
      </c>
      <c r="AL73" s="104">
        <v>2.1509361720914E-2</v>
      </c>
      <c r="AM73" s="104">
        <v>0.127430460553211</v>
      </c>
      <c r="AN73" s="104">
        <v>0.38040121508907998</v>
      </c>
      <c r="AO73" s="104">
        <v>0.491283630810671</v>
      </c>
      <c r="AP73" s="104">
        <v>1.89092601247859</v>
      </c>
      <c r="AQ73" s="104">
        <v>11.6085242008084</v>
      </c>
      <c r="AR73" s="104">
        <v>53.391853175283202</v>
      </c>
      <c r="AS73" s="104">
        <v>70.222344195493903</v>
      </c>
      <c r="AT73" s="104">
        <v>79.262744714117702</v>
      </c>
      <c r="AU73" s="104">
        <v>82.428803113406801</v>
      </c>
      <c r="AV73" s="104">
        <v>100</v>
      </c>
      <c r="AW73" s="104">
        <v>113.05269497451</v>
      </c>
      <c r="AX73" s="104">
        <v>132.20958793022101</v>
      </c>
      <c r="AY73" s="104">
        <v>155.08367717646101</v>
      </c>
    </row>
    <row r="74" spans="1:53">
      <c r="A74" s="104" t="s">
        <v>398</v>
      </c>
      <c r="B74" s="104" t="s">
        <v>399</v>
      </c>
      <c r="AB74" s="104">
        <v>42.653820888986203</v>
      </c>
      <c r="AC74" s="104">
        <v>44.427414057368097</v>
      </c>
      <c r="AD74" s="104">
        <v>44.624479964966099</v>
      </c>
      <c r="AE74" s="104">
        <v>45.084300416028</v>
      </c>
      <c r="AF74" s="104">
        <v>44.274140573680803</v>
      </c>
      <c r="AG74" s="104">
        <v>45.553244288738</v>
      </c>
      <c r="AH74" s="104">
        <v>44.788701554631103</v>
      </c>
      <c r="AI74" s="104">
        <v>43.0260564922268</v>
      </c>
      <c r="AJ74" s="104">
        <v>45.144514998905201</v>
      </c>
      <c r="AK74" s="104">
        <v>64.303700459820504</v>
      </c>
      <c r="AL74" s="104">
        <v>70.359827749799294</v>
      </c>
      <c r="AM74" s="104">
        <v>77.417706736734502</v>
      </c>
      <c r="AN74" s="104">
        <v>0</v>
      </c>
      <c r="AO74" s="104">
        <v>88.400481716662995</v>
      </c>
      <c r="AP74" s="104">
        <v>92.062623166192296</v>
      </c>
      <c r="AQ74" s="104">
        <v>91.250638639515401</v>
      </c>
      <c r="AR74" s="104">
        <v>91.301729800744496</v>
      </c>
      <c r="AS74" s="104">
        <v>95.299613166922001</v>
      </c>
      <c r="AT74" s="104">
        <v>94.697467338150403</v>
      </c>
      <c r="AU74" s="104">
        <v>96.998394277789998</v>
      </c>
      <c r="AV74" s="104">
        <v>100</v>
      </c>
      <c r="AW74" s="104">
        <v>106.537843952996</v>
      </c>
      <c r="AX74" s="104">
        <v>109.367929348223</v>
      </c>
      <c r="AY74" s="104">
        <v>117.389241661193</v>
      </c>
      <c r="AZ74" s="104">
        <v>123.301218889132</v>
      </c>
    </row>
    <row r="75" spans="1:53">
      <c r="A75" s="104" t="s">
        <v>400</v>
      </c>
      <c r="B75" s="104" t="s">
        <v>401</v>
      </c>
      <c r="C75" s="104">
        <v>0.39265185632292499</v>
      </c>
      <c r="D75" s="104">
        <v>0.402196413734285</v>
      </c>
      <c r="E75" s="104">
        <v>0.41296666936195597</v>
      </c>
      <c r="F75" s="104">
        <v>0.425073276518036</v>
      </c>
      <c r="G75" s="104">
        <v>0.43920285318456398</v>
      </c>
      <c r="H75" s="104">
        <v>0.436282154208325</v>
      </c>
      <c r="I75" s="104">
        <v>0.43708003939197698</v>
      </c>
      <c r="J75" s="104">
        <v>0.442361453700789</v>
      </c>
      <c r="K75" s="104">
        <v>0.460471251348196</v>
      </c>
      <c r="L75" s="104">
        <v>0.47257861000062001</v>
      </c>
      <c r="M75" s="104">
        <v>0.49456437282628302</v>
      </c>
      <c r="N75" s="104">
        <v>0.50981203187934199</v>
      </c>
      <c r="O75" s="104">
        <v>0.53326912426317297</v>
      </c>
      <c r="P75" s="104">
        <v>0.61440087131549503</v>
      </c>
      <c r="Q75" s="104">
        <v>0.79917351165024197</v>
      </c>
      <c r="R75" s="104">
        <v>0.93798357340032101</v>
      </c>
      <c r="S75" s="104">
        <v>0.97068011745919502</v>
      </c>
      <c r="T75" s="104">
        <v>1.0112010078285201</v>
      </c>
      <c r="U75" s="104">
        <v>1.07202142603532</v>
      </c>
      <c r="V75" s="104">
        <v>1.1704706185919</v>
      </c>
      <c r="W75" s="104">
        <v>1.38263468636762</v>
      </c>
      <c r="X75" s="104">
        <v>1.89500039680698</v>
      </c>
      <c r="Y75" s="104">
        <v>3.60282617154115</v>
      </c>
      <c r="Z75" s="104">
        <v>4.7780883228887303</v>
      </c>
      <c r="AA75" s="104">
        <v>5.3491014562580697</v>
      </c>
      <c r="AB75" s="104">
        <v>6.1542352895403303</v>
      </c>
      <c r="AC75" s="104">
        <v>6.8826967822503304</v>
      </c>
      <c r="AD75" s="104">
        <v>8.0422008095663493</v>
      </c>
      <c r="AE75" s="104">
        <v>9.7170955443490392</v>
      </c>
      <c r="AF75" s="104">
        <v>11.3213835656441</v>
      </c>
      <c r="AG75" s="104">
        <v>13.4774482405216</v>
      </c>
      <c r="AH75" s="104">
        <v>17.346732095685098</v>
      </c>
      <c r="AI75" s="104">
        <v>21.126282188993201</v>
      </c>
      <c r="AJ75" s="104">
        <v>23.1927381664919</v>
      </c>
      <c r="AK75" s="104">
        <v>26.331700194876099</v>
      </c>
      <c r="AL75" s="104">
        <v>32.437820482393199</v>
      </c>
      <c r="AM75" s="104">
        <v>38.121735815136503</v>
      </c>
      <c r="AN75" s="104">
        <v>43.165801803428103</v>
      </c>
      <c r="AO75" s="104">
        <v>48.201564595350398</v>
      </c>
      <c r="AP75" s="104">
        <v>53.043837750668899</v>
      </c>
      <c r="AQ75" s="104">
        <v>58.874694497946201</v>
      </c>
      <c r="AR75" s="104">
        <v>65.484542031862304</v>
      </c>
      <c r="AS75" s="104">
        <v>71.486079681409294</v>
      </c>
      <c r="AT75" s="104">
        <v>78.239773389493905</v>
      </c>
      <c r="AU75" s="104">
        <v>87.875025679691703</v>
      </c>
      <c r="AV75" s="104">
        <v>100</v>
      </c>
      <c r="AW75" s="104">
        <v>111.470530710543</v>
      </c>
      <c r="AX75" s="104">
        <v>121.901197667896</v>
      </c>
      <c r="AY75" s="104">
        <v>138.26442982109199</v>
      </c>
      <c r="AZ75" s="104">
        <v>149.10965089595601</v>
      </c>
      <c r="BA75" s="104">
        <v>157.54960105992899</v>
      </c>
    </row>
    <row r="76" spans="1:53">
      <c r="A76" s="104" t="s">
        <v>402</v>
      </c>
      <c r="B76" s="104" t="s">
        <v>403</v>
      </c>
      <c r="C76" s="104">
        <v>6.3040080232718001</v>
      </c>
      <c r="D76" s="104">
        <v>7.0363126202350399</v>
      </c>
      <c r="E76" s="104">
        <v>6.9419381545307699</v>
      </c>
      <c r="F76" s="104">
        <v>7.0074330023117497</v>
      </c>
      <c r="G76" s="104">
        <v>7.0507524291683099</v>
      </c>
      <c r="H76" s="104">
        <v>7.2348599933253999</v>
      </c>
      <c r="I76" s="104">
        <v>7.5380959813469701</v>
      </c>
      <c r="J76" s="104">
        <v>7.7108579813517704</v>
      </c>
      <c r="K76" s="104">
        <v>8.12342395146322</v>
      </c>
      <c r="L76" s="104">
        <v>8.4849348827578499</v>
      </c>
      <c r="M76" s="104">
        <v>9.1811399573466996</v>
      </c>
      <c r="N76" s="104">
        <v>9.1403990677878895</v>
      </c>
      <c r="O76" s="104">
        <v>9.1687629782278908</v>
      </c>
      <c r="P76" s="104">
        <v>10.186769509488199</v>
      </c>
      <c r="Q76" s="104">
        <v>11.9551303988474</v>
      </c>
      <c r="R76" s="104">
        <v>13.323302297239699</v>
      </c>
      <c r="S76" s="104">
        <v>14.9323095806949</v>
      </c>
      <c r="T76" s="104">
        <v>19.027026834030298</v>
      </c>
      <c r="U76" s="104">
        <v>21.5467734964808</v>
      </c>
      <c r="V76" s="104">
        <v>25.068024051386999</v>
      </c>
      <c r="W76" s="104">
        <v>28.753269579407402</v>
      </c>
      <c r="X76" s="104">
        <v>31.283330391105402</v>
      </c>
      <c r="Y76" s="104">
        <v>33.655584719256503</v>
      </c>
      <c r="Z76" s="104">
        <v>35.553903889195603</v>
      </c>
      <c r="AA76" s="104">
        <v>37.077303733857903</v>
      </c>
      <c r="AB76" s="104">
        <v>37.7683517338358</v>
      </c>
      <c r="AC76" s="104">
        <v>41.425444134930402</v>
      </c>
      <c r="AD76" s="104">
        <v>44.301739593006602</v>
      </c>
      <c r="AE76" s="104">
        <v>47.372154132963402</v>
      </c>
      <c r="AF76" s="104">
        <v>47.869333530276798</v>
      </c>
      <c r="AG76" s="104">
        <v>47.483564289655199</v>
      </c>
      <c r="AH76" s="104">
        <v>48.282878156223497</v>
      </c>
      <c r="AI76" s="104">
        <v>50.325912054556603</v>
      </c>
      <c r="AJ76" s="104">
        <v>51.4153243900723</v>
      </c>
      <c r="AK76" s="104">
        <v>64.825249237185801</v>
      </c>
      <c r="AL76" s="104">
        <v>74.092063400290996</v>
      </c>
      <c r="AM76" s="104">
        <v>75.930144267274102</v>
      </c>
      <c r="AN76" s="104">
        <v>78.983168818020502</v>
      </c>
      <c r="AO76" s="104">
        <v>82.687927107061498</v>
      </c>
      <c r="AP76" s="104">
        <v>83.339660845355397</v>
      </c>
      <c r="AQ76" s="104">
        <v>85.389774740571994</v>
      </c>
      <c r="AR76" s="104">
        <v>89.047076689445703</v>
      </c>
      <c r="AS76" s="104">
        <v>91.812199443178898</v>
      </c>
      <c r="AT76" s="104">
        <v>94.887370286003502</v>
      </c>
      <c r="AU76" s="104">
        <v>96.254112882814496</v>
      </c>
      <c r="AV76" s="104">
        <v>100</v>
      </c>
      <c r="AW76" s="104">
        <v>102.46772968868601</v>
      </c>
      <c r="AX76" s="104">
        <v>104.403948367502</v>
      </c>
      <c r="AY76" s="104">
        <v>110.990888382688</v>
      </c>
      <c r="AZ76" s="104">
        <v>112.129840546697</v>
      </c>
      <c r="BA76" s="104">
        <v>114.008761500709</v>
      </c>
    </row>
    <row r="77" spans="1:53">
      <c r="A77" s="104" t="s">
        <v>404</v>
      </c>
      <c r="B77" s="104" t="s">
        <v>405</v>
      </c>
      <c r="AB77" s="104">
        <v>1.4042675893887E-4</v>
      </c>
      <c r="AC77" s="104">
        <v>2.10640138408305E-4</v>
      </c>
      <c r="AD77" s="104">
        <v>4.9149365628604403E-4</v>
      </c>
      <c r="AE77" s="104">
        <v>1.4042675893887E-3</v>
      </c>
      <c r="AF77" s="104">
        <v>2.1064013840830498E-2</v>
      </c>
      <c r="AG77" s="104">
        <v>0.126384083044983</v>
      </c>
      <c r="AH77" s="104">
        <v>0.28085351787773899</v>
      </c>
      <c r="AI77" s="104">
        <v>2.03618800461361</v>
      </c>
      <c r="AJ77" s="104">
        <v>32.579008073817803</v>
      </c>
      <c r="AK77" s="104">
        <v>67.545271049596295</v>
      </c>
      <c r="AL77" s="104">
        <v>70.213379469434798</v>
      </c>
      <c r="AM77" s="104">
        <v>73.232554786620497</v>
      </c>
      <c r="AN77" s="104">
        <v>76.286836793540999</v>
      </c>
      <c r="AO77" s="104">
        <v>81.1666666666667</v>
      </c>
      <c r="AP77" s="104">
        <v>84.424999999999997</v>
      </c>
      <c r="AQ77" s="104">
        <v>88.3333333333333</v>
      </c>
      <c r="AR77" s="104">
        <v>91.658333333333303</v>
      </c>
      <c r="AS77" s="104">
        <v>93.191666666666706</v>
      </c>
      <c r="AT77" s="104">
        <v>94.841666666666697</v>
      </c>
      <c r="AU77" s="104">
        <v>96.766666666666694</v>
      </c>
      <c r="AV77" s="104">
        <v>100</v>
      </c>
      <c r="AW77" s="104">
        <v>103.208333333333</v>
      </c>
      <c r="AX77" s="104">
        <v>106.175</v>
      </c>
      <c r="AY77" s="104">
        <v>112.616666666667</v>
      </c>
      <c r="AZ77" s="104">
        <v>115.291666666667</v>
      </c>
      <c r="BA77" s="104">
        <v>116.5</v>
      </c>
    </row>
    <row r="78" spans="1:53">
      <c r="A78" s="104" t="s">
        <v>406</v>
      </c>
      <c r="B78" s="104" t="s">
        <v>407</v>
      </c>
    </row>
    <row r="79" spans="1:53">
      <c r="A79" s="104" t="s">
        <v>408</v>
      </c>
      <c r="B79" s="104" t="s">
        <v>409</v>
      </c>
    </row>
    <row r="80" spans="1:53">
      <c r="A80" s="104" t="s">
        <v>410</v>
      </c>
      <c r="B80" s="104" t="s">
        <v>411</v>
      </c>
      <c r="C80" s="104">
        <v>15.705174434995699</v>
      </c>
      <c r="D80" s="104">
        <v>15.6085272077034</v>
      </c>
      <c r="E80" s="104">
        <v>15.6246350789188</v>
      </c>
      <c r="F80" s="104">
        <v>15.930684632010999</v>
      </c>
      <c r="G80" s="104">
        <v>15.882361018203801</v>
      </c>
      <c r="H80" s="104">
        <v>15.9145767606345</v>
      </c>
      <c r="I80" s="104">
        <v>15.995116116711401</v>
      </c>
      <c r="J80" s="104">
        <v>16.1078712153802</v>
      </c>
      <c r="K80" s="104">
        <v>16.714601031078999</v>
      </c>
      <c r="L80" s="104">
        <v>17.113270843579102</v>
      </c>
      <c r="M80" s="104">
        <v>17.524021559611601</v>
      </c>
      <c r="N80" s="104">
        <v>18.250218086958601</v>
      </c>
      <c r="O80" s="104">
        <v>19.132124035987299</v>
      </c>
      <c r="P80" s="104">
        <v>20.626129091200401</v>
      </c>
      <c r="Q80" s="104">
        <v>23.962749240485898</v>
      </c>
      <c r="R80" s="104">
        <v>25.074497598484498</v>
      </c>
      <c r="S80" s="104">
        <v>26.040966456670201</v>
      </c>
      <c r="T80" s="104">
        <v>27.948847572992101</v>
      </c>
      <c r="U80" s="104">
        <v>30.027203057310501</v>
      </c>
      <c r="V80" s="104">
        <v>32.868889963858798</v>
      </c>
      <c r="W80" s="104">
        <v>37.311962075795797</v>
      </c>
      <c r="X80" s="104">
        <v>41.321018080121497</v>
      </c>
      <c r="Y80" s="104">
        <v>43.979115401850102</v>
      </c>
      <c r="Z80" s="104">
        <v>46.199935055367</v>
      </c>
      <c r="AA80" s="104">
        <v>48.968212576960099</v>
      </c>
      <c r="AB80" s="104">
        <v>51.433494549063902</v>
      </c>
      <c r="AC80" s="104">
        <v>52.060144435827098</v>
      </c>
      <c r="AD80" s="104">
        <v>53.513490134660799</v>
      </c>
      <c r="AE80" s="104">
        <v>55.348610226023702</v>
      </c>
      <c r="AF80" s="104">
        <v>57.432751341604401</v>
      </c>
      <c r="AG80" s="104">
        <v>60.018405181917402</v>
      </c>
      <c r="AH80" s="104">
        <v>63.040496566417097</v>
      </c>
      <c r="AI80" s="104">
        <v>67.144571286108004</v>
      </c>
      <c r="AJ80" s="104">
        <v>70.403880683954696</v>
      </c>
      <c r="AK80" s="104">
        <v>73.711869895983199</v>
      </c>
      <c r="AL80" s="104">
        <v>75.640038168082796</v>
      </c>
      <c r="AM80" s="104">
        <v>77.893298072825502</v>
      </c>
      <c r="AN80" s="104">
        <v>80.701619766866997</v>
      </c>
      <c r="AO80" s="104">
        <v>82.499415663052602</v>
      </c>
      <c r="AP80" s="104">
        <v>83.844156138360304</v>
      </c>
      <c r="AQ80" s="104">
        <v>87.316694042644599</v>
      </c>
      <c r="AR80" s="104">
        <v>89.042994315393997</v>
      </c>
      <c r="AS80" s="104">
        <v>91.537226648939907</v>
      </c>
      <c r="AT80" s="104">
        <v>95.326012313265693</v>
      </c>
      <c r="AU80" s="104">
        <v>97.505371877031294</v>
      </c>
      <c r="AV80" s="104">
        <v>100</v>
      </c>
      <c r="AW80" s="104">
        <v>102.49587493124901</v>
      </c>
      <c r="AX80" s="104">
        <v>104.927582126369</v>
      </c>
      <c r="AY80" s="104">
        <v>109.826830447174</v>
      </c>
      <c r="AZ80" s="104">
        <v>110.237670627843</v>
      </c>
      <c r="BA80" s="104">
        <v>112.862714378573</v>
      </c>
    </row>
    <row r="81" spans="1:53">
      <c r="A81" s="104" t="s">
        <v>412</v>
      </c>
      <c r="B81" s="104" t="s">
        <v>413</v>
      </c>
      <c r="AJ81" s="104">
        <v>53.767952234952404</v>
      </c>
      <c r="AK81" s="104">
        <v>59.125383249959597</v>
      </c>
      <c r="AL81" s="104">
        <v>64.547361626593499</v>
      </c>
      <c r="AM81" s="104">
        <v>70.227529449733694</v>
      </c>
      <c r="AN81" s="104">
        <v>76.230434081006905</v>
      </c>
      <c r="AO81" s="104">
        <v>84.331127965144404</v>
      </c>
      <c r="AP81" s="104">
        <v>86.138454090688995</v>
      </c>
      <c r="AQ81" s="104">
        <v>89.500295842073896</v>
      </c>
      <c r="AR81" s="104">
        <v>93.712011188209104</v>
      </c>
      <c r="AS81" s="104">
        <v>95.384863643698594</v>
      </c>
      <c r="AT81" s="104">
        <v>95.487601527621095</v>
      </c>
      <c r="AU81" s="104">
        <v>98.187294927653397</v>
      </c>
      <c r="AV81" s="104">
        <v>100</v>
      </c>
      <c r="AW81" s="104">
        <v>102.52810499704201</v>
      </c>
      <c r="AX81" s="104">
        <v>105.52955731267799</v>
      </c>
      <c r="AY81" s="104">
        <v>112.231725028239</v>
      </c>
      <c r="AZ81" s="104">
        <v>113.404335431123</v>
      </c>
      <c r="BA81" s="104">
        <v>115.00188263138099</v>
      </c>
    </row>
    <row r="82" spans="1:53">
      <c r="A82" s="104" t="s">
        <v>414</v>
      </c>
      <c r="B82" s="104" t="s">
        <v>415</v>
      </c>
      <c r="C82" s="104">
        <v>9.1593650688314199</v>
      </c>
      <c r="D82" s="104">
        <v>9.4755123318046799</v>
      </c>
      <c r="E82" s="104">
        <v>10.174598532911199</v>
      </c>
      <c r="F82" s="104">
        <v>10.7957611129569</v>
      </c>
      <c r="G82" s="104">
        <v>11.1296506319143</v>
      </c>
      <c r="H82" s="104">
        <v>11.7362165912702</v>
      </c>
      <c r="I82" s="104">
        <v>12.5653755633478</v>
      </c>
      <c r="J82" s="104">
        <v>13.5967231886554</v>
      </c>
      <c r="K82" s="104">
        <v>14.678154241667301</v>
      </c>
      <c r="L82" s="104">
        <v>15.190118170707599</v>
      </c>
      <c r="M82" s="104">
        <v>16.179729606052799</v>
      </c>
      <c r="N82" s="104">
        <v>17.129459793337201</v>
      </c>
      <c r="O82" s="104">
        <v>18.253554507169799</v>
      </c>
      <c r="P82" s="104">
        <v>19.951753699394999</v>
      </c>
      <c r="Q82" s="104">
        <v>22.999423030758301</v>
      </c>
      <c r="R82" s="104">
        <v>25.208658681221099</v>
      </c>
      <c r="S82" s="104">
        <v>27.477437962530999</v>
      </c>
      <c r="T82" s="104">
        <v>30.538189270616598</v>
      </c>
      <c r="U82" s="104">
        <v>33.594739135672597</v>
      </c>
      <c r="V82" s="104">
        <v>36.823548168425603</v>
      </c>
      <c r="W82" s="104">
        <v>41.354804566417101</v>
      </c>
      <c r="X82" s="104">
        <v>46.231193770318299</v>
      </c>
      <c r="Y82" s="104">
        <v>50.8958947607167</v>
      </c>
      <c r="Z82" s="104">
        <v>54.411431163529102</v>
      </c>
      <c r="AA82" s="104">
        <v>57.851364632947799</v>
      </c>
      <c r="AB82" s="104">
        <v>60.542829061767598</v>
      </c>
      <c r="AC82" s="104">
        <v>62.795796476903298</v>
      </c>
      <c r="AD82" s="104">
        <v>65.298253572238593</v>
      </c>
      <c r="AE82" s="104">
        <v>68.269448854615504</v>
      </c>
      <c r="AF82" s="104">
        <v>71.535495577228403</v>
      </c>
      <c r="AG82" s="104">
        <v>73.433129205413195</v>
      </c>
      <c r="AH82" s="104">
        <v>75.1719966734709</v>
      </c>
      <c r="AI82" s="104">
        <v>76.752097981401704</v>
      </c>
      <c r="AJ82" s="104">
        <v>77.712255235503093</v>
      </c>
      <c r="AK82" s="104">
        <v>79.262115370076401</v>
      </c>
      <c r="AL82" s="104">
        <v>80.925379904740296</v>
      </c>
      <c r="AM82" s="104">
        <v>82.634006199440506</v>
      </c>
      <c r="AN82" s="104">
        <v>84.448476600892107</v>
      </c>
      <c r="AO82" s="104">
        <v>86.013457322144106</v>
      </c>
      <c r="AP82" s="104">
        <v>88.145460043849695</v>
      </c>
      <c r="AQ82" s="104">
        <v>90.723520072578793</v>
      </c>
      <c r="AR82" s="104">
        <v>92.855522794284397</v>
      </c>
      <c r="AS82" s="104">
        <v>95.108490209419799</v>
      </c>
      <c r="AT82" s="104">
        <v>97.096847357677504</v>
      </c>
      <c r="AU82" s="104">
        <v>98.223331065245304</v>
      </c>
      <c r="AV82" s="104">
        <v>100</v>
      </c>
      <c r="AW82" s="104">
        <v>101.890073334845</v>
      </c>
      <c r="AX82" s="104">
        <v>103.63650109624299</v>
      </c>
      <c r="AY82" s="104">
        <v>107.159597792394</v>
      </c>
      <c r="AZ82" s="104">
        <v>108.580932940198</v>
      </c>
      <c r="BA82" s="104">
        <v>111.075829742194</v>
      </c>
    </row>
    <row r="83" spans="1:53">
      <c r="A83" s="104" t="s">
        <v>416</v>
      </c>
      <c r="B83" s="104" t="s">
        <v>417</v>
      </c>
      <c r="V83" s="104">
        <v>82.385685649911295</v>
      </c>
      <c r="W83" s="104">
        <v>92.319771045684305</v>
      </c>
      <c r="X83" s="104">
        <v>97.598031958097707</v>
      </c>
      <c r="Y83" s="104">
        <v>95.245222259098895</v>
      </c>
      <c r="Z83" s="104">
        <v>96.104184530161902</v>
      </c>
      <c r="AA83" s="104">
        <v>97.915474536409306</v>
      </c>
      <c r="AB83" s="104">
        <v>100</v>
      </c>
      <c r="AC83" s="104">
        <v>118.14763345098601</v>
      </c>
      <c r="AD83" s="104">
        <v>122.97882776147701</v>
      </c>
      <c r="AP83" s="104">
        <v>0</v>
      </c>
      <c r="AQ83" s="104">
        <v>90.066671660798605</v>
      </c>
      <c r="AR83" s="104">
        <v>91.639823207730899</v>
      </c>
      <c r="AS83" s="104">
        <v>92.224136639448702</v>
      </c>
      <c r="AT83" s="104">
        <v>94.051988913026904</v>
      </c>
      <c r="AU83" s="104">
        <v>96.988538467300899</v>
      </c>
      <c r="AV83" s="104">
        <v>100</v>
      </c>
      <c r="AW83" s="104">
        <v>103.483406996779</v>
      </c>
      <c r="AX83" s="104">
        <v>108.62236871675699</v>
      </c>
      <c r="AY83" s="104">
        <v>121.612105775713</v>
      </c>
      <c r="AZ83" s="104">
        <v>123.64971158888299</v>
      </c>
      <c r="BA83" s="104">
        <v>128.533972582215</v>
      </c>
    </row>
    <row r="84" spans="1:53">
      <c r="A84" s="104" t="s">
        <v>418</v>
      </c>
      <c r="B84" s="104" t="s">
        <v>419</v>
      </c>
      <c r="G84" s="104">
        <v>9.2568476268704902</v>
      </c>
      <c r="H84" s="104">
        <v>0</v>
      </c>
      <c r="I84" s="104">
        <v>9.7189186041910798</v>
      </c>
      <c r="J84" s="104">
        <v>9.8114870804675594</v>
      </c>
      <c r="K84" s="104">
        <v>10.3383559912071</v>
      </c>
      <c r="L84" s="104">
        <v>10.774199233662101</v>
      </c>
      <c r="M84" s="104">
        <v>12.109499503838199</v>
      </c>
      <c r="N84" s="104">
        <v>12.5499711700679</v>
      </c>
      <c r="O84" s="104">
        <v>13.0128135514269</v>
      </c>
      <c r="P84" s="104">
        <v>14.587249051971501</v>
      </c>
      <c r="Q84" s="104">
        <v>19.601772617448201</v>
      </c>
      <c r="R84" s="104">
        <v>23.503071951389</v>
      </c>
      <c r="S84" s="104">
        <v>26.065493493347599</v>
      </c>
      <c r="T84" s="104">
        <v>28.542668134692999</v>
      </c>
      <c r="U84" s="104">
        <v>30.744043979937299</v>
      </c>
      <c r="V84" s="104">
        <v>0</v>
      </c>
      <c r="W84" s="104">
        <v>48.1544697992721</v>
      </c>
      <c r="X84" s="104">
        <v>54.542972821689297</v>
      </c>
      <c r="Y84" s="104">
        <v>56.939915085987202</v>
      </c>
      <c r="Z84" s="104">
        <v>59.301755685326697</v>
      </c>
      <c r="AA84" s="104">
        <v>60.617065216550998</v>
      </c>
      <c r="AB84" s="104">
        <v>62.884131320503002</v>
      </c>
      <c r="AC84" s="104">
        <v>64.6286840689325</v>
      </c>
      <c r="AD84" s="104">
        <v>67.229717442345205</v>
      </c>
      <c r="AE84" s="104">
        <v>69.195912132368605</v>
      </c>
      <c r="AF84" s="104">
        <v>73.498874803903902</v>
      </c>
      <c r="AG84" s="104">
        <v>75.844167475477306</v>
      </c>
      <c r="AH84" s="104">
        <v>80.058874532260603</v>
      </c>
      <c r="AI84" s="104">
        <v>84.4395565187383</v>
      </c>
      <c r="AJ84" s="104">
        <v>85.764435150473403</v>
      </c>
      <c r="AK84" s="104">
        <v>85.777417085896005</v>
      </c>
      <c r="AL84" s="104">
        <v>86.907566686292895</v>
      </c>
      <c r="AM84" s="104">
        <v>88.365149546792296</v>
      </c>
      <c r="AN84" s="104">
        <v>90.517987171032601</v>
      </c>
      <c r="AO84" s="104">
        <v>91.422395338803895</v>
      </c>
      <c r="AP84" s="104">
        <v>92.500702263652698</v>
      </c>
      <c r="AQ84" s="104">
        <v>93.293384076635206</v>
      </c>
      <c r="AR84" s="104">
        <v>94.509830946342504</v>
      </c>
      <c r="AS84" s="104">
        <v>94.670549951427304</v>
      </c>
      <c r="AT84" s="104">
        <v>96.046461433984803</v>
      </c>
      <c r="AU84" s="104">
        <v>98.3459191994218</v>
      </c>
      <c r="AV84" s="104">
        <v>100</v>
      </c>
      <c r="AW84" s="104">
        <v>102.59282090940199</v>
      </c>
      <c r="AX84" s="104">
        <v>105.914608346208</v>
      </c>
      <c r="AY84" s="104">
        <v>112.62403881215</v>
      </c>
      <c r="AZ84" s="104">
        <v>112.657750603461</v>
      </c>
      <c r="BA84" s="104">
        <v>116.339391812629</v>
      </c>
    </row>
    <row r="85" spans="1:53">
      <c r="A85" s="104" t="s">
        <v>420</v>
      </c>
      <c r="B85" s="104" t="s">
        <v>421</v>
      </c>
      <c r="C85" s="104">
        <v>0.61945737738982598</v>
      </c>
      <c r="D85" s="104">
        <v>0.59529853966542801</v>
      </c>
      <c r="E85" s="104">
        <v>0.64981078887573196</v>
      </c>
      <c r="F85" s="104">
        <v>0.70556195284081702</v>
      </c>
      <c r="G85" s="104">
        <v>0.72042892989817298</v>
      </c>
      <c r="H85" s="104">
        <v>0.70680086759559602</v>
      </c>
      <c r="I85" s="104">
        <v>0.70865923972776601</v>
      </c>
      <c r="J85" s="104">
        <v>0.71743488591003401</v>
      </c>
      <c r="K85" s="104">
        <v>0.71769299314958102</v>
      </c>
      <c r="L85" s="104">
        <v>0.724558645751052</v>
      </c>
      <c r="M85" s="104">
        <v>0.75221263406207495</v>
      </c>
      <c r="N85" s="104">
        <v>0.779142063726738</v>
      </c>
      <c r="O85" s="104">
        <v>0.846465637893833</v>
      </c>
      <c r="P85" s="104">
        <v>0.97410871931971099</v>
      </c>
      <c r="Q85" s="104">
        <v>1.10211408007087</v>
      </c>
      <c r="R85" s="104">
        <v>1.2619396413461299</v>
      </c>
      <c r="S85" s="104">
        <v>1.3599361981839599</v>
      </c>
      <c r="T85" s="104">
        <v>1.53473597147381</v>
      </c>
      <c r="U85" s="104">
        <v>1.58811179170839</v>
      </c>
      <c r="V85" s="104">
        <v>1.73380207278208</v>
      </c>
      <c r="W85" s="104">
        <v>2.0242682866262598</v>
      </c>
      <c r="X85" s="104">
        <v>2.17638473887436</v>
      </c>
      <c r="Y85" s="104">
        <v>2.34279640606136</v>
      </c>
      <c r="Z85" s="104">
        <v>2.4746635903154002</v>
      </c>
      <c r="AA85" s="104">
        <v>2.9733498312261601</v>
      </c>
      <c r="AB85" s="104">
        <v>4.3213529305221501</v>
      </c>
      <c r="AC85" s="104">
        <v>4.6514598996774597</v>
      </c>
      <c r="AD85" s="104">
        <v>5.2817663825496304</v>
      </c>
      <c r="AE85" s="104">
        <v>7.5985515337893599</v>
      </c>
      <c r="AF85" s="104">
        <v>10.687964242542501</v>
      </c>
      <c r="AG85" s="104">
        <v>16.0813759793846</v>
      </c>
      <c r="AH85" s="104">
        <v>23.652352290499099</v>
      </c>
      <c r="AI85" s="104">
        <v>24.6597122161551</v>
      </c>
      <c r="AJ85" s="104">
        <v>25.954430656312201</v>
      </c>
      <c r="AK85" s="104">
        <v>28.0984659548546</v>
      </c>
      <c r="AL85" s="104">
        <v>31.620878254684101</v>
      </c>
      <c r="AM85" s="104">
        <v>33.328182389728298</v>
      </c>
      <c r="AN85" s="104">
        <v>36.093277554186201</v>
      </c>
      <c r="AO85" s="104">
        <v>37.837184024602003</v>
      </c>
      <c r="AP85" s="104">
        <v>40.2854548587637</v>
      </c>
      <c r="AQ85" s="104">
        <v>43.397158044034299</v>
      </c>
      <c r="AR85" s="104">
        <v>47.252157314987898</v>
      </c>
      <c r="AS85" s="104">
        <v>49.720311236595499</v>
      </c>
      <c r="AT85" s="104">
        <v>63.368393844196099</v>
      </c>
      <c r="AU85" s="104">
        <v>95.978314179292397</v>
      </c>
      <c r="AV85" s="104">
        <v>100</v>
      </c>
      <c r="AW85" s="104">
        <v>107.572805238531</v>
      </c>
      <c r="AX85" s="104">
        <v>114.18161212072999</v>
      </c>
      <c r="AY85" s="104">
        <v>126.335812091568</v>
      </c>
      <c r="AZ85" s="104">
        <v>128.15776567118701</v>
      </c>
      <c r="BA85" s="104">
        <v>136.27006534908099</v>
      </c>
    </row>
    <row r="86" spans="1:53">
      <c r="A86" s="104" t="s">
        <v>422</v>
      </c>
      <c r="B86" s="104" t="s">
        <v>423</v>
      </c>
      <c r="C86" s="104">
        <v>1.4665185189815799E-2</v>
      </c>
      <c r="D86" s="104">
        <v>1.52496838180352E-2</v>
      </c>
      <c r="E86" s="104">
        <v>1.56874847512916E-2</v>
      </c>
      <c r="F86" s="104">
        <v>1.6619244329259E-2</v>
      </c>
      <c r="G86" s="104">
        <v>1.7289698638111899E-2</v>
      </c>
      <c r="H86" s="104">
        <v>1.78203317065205E-2</v>
      </c>
      <c r="I86" s="104">
        <v>1.8792203935410399E-2</v>
      </c>
      <c r="J86" s="104">
        <v>1.95097162444678E-2</v>
      </c>
      <c r="K86" s="104">
        <v>2.0352078703786101E-2</v>
      </c>
      <c r="L86" s="104">
        <v>2.1639689891525302E-2</v>
      </c>
      <c r="M86" s="104">
        <v>2.2749803275357999E-2</v>
      </c>
      <c r="N86" s="104">
        <v>2.4657152558175102E-2</v>
      </c>
      <c r="O86" s="104">
        <v>2.6600603089247499E-2</v>
      </c>
      <c r="P86" s="104">
        <v>3.0061810265761199E-2</v>
      </c>
      <c r="Q86" s="104">
        <v>3.7072631536396103E-2</v>
      </c>
      <c r="R86" s="104">
        <v>4.2768094612432202E-2</v>
      </c>
      <c r="S86" s="104">
        <v>4.7332046388484997E-2</v>
      </c>
      <c r="T86" s="104">
        <v>5.3491865023189998E-2</v>
      </c>
      <c r="U86" s="104">
        <v>5.9723706152624401E-2</v>
      </c>
      <c r="V86" s="104">
        <v>6.5855094855112595E-2</v>
      </c>
      <c r="W86" s="104">
        <v>7.4448515682554797E-2</v>
      </c>
      <c r="X86" s="104">
        <v>8.6648747236798399E-2</v>
      </c>
      <c r="Y86" s="104">
        <v>0.100736074215173</v>
      </c>
      <c r="Z86" s="104">
        <v>0.149526458188637</v>
      </c>
      <c r="AA86" s="104">
        <v>0.19622392857620199</v>
      </c>
      <c r="AB86" s="104">
        <v>0.251133694404306</v>
      </c>
      <c r="AC86" s="104">
        <v>0.30897035207500001</v>
      </c>
      <c r="AD86" s="104">
        <v>0.40012895625227402</v>
      </c>
      <c r="AE86" s="104">
        <v>0.63306917595828105</v>
      </c>
      <c r="AF86" s="104">
        <v>1.1119745496656299</v>
      </c>
      <c r="AG86" s="104">
        <v>1.65149473790973</v>
      </c>
      <c r="AH86" s="104">
        <v>2.45748738511926</v>
      </c>
      <c r="AI86" s="104">
        <v>3.7929065751036801</v>
      </c>
      <c r="AJ86" s="104">
        <v>5.4997145339003399</v>
      </c>
      <c r="AK86" s="104">
        <v>7.0089752752436798</v>
      </c>
      <c r="AL86" s="104">
        <v>8.6130586809646204</v>
      </c>
      <c r="AM86" s="104">
        <v>10.7123271117686</v>
      </c>
      <c r="AN86" s="104">
        <v>13.994903375117801</v>
      </c>
      <c r="AO86" s="104">
        <v>19.046844216124001</v>
      </c>
      <c r="AP86" s="104">
        <v>28.997363408319998</v>
      </c>
      <c r="AQ86" s="104">
        <v>56.8621227699077</v>
      </c>
      <c r="AR86" s="104">
        <v>78.286645295299806</v>
      </c>
      <c r="AS86" s="104">
        <v>88.059964633440501</v>
      </c>
      <c r="AT86" s="104">
        <v>95.042600279690106</v>
      </c>
      <c r="AU86" s="104">
        <v>97.6488407195517</v>
      </c>
      <c r="AV86" s="104">
        <v>100</v>
      </c>
      <c r="AW86" s="104">
        <v>103.034874293049</v>
      </c>
      <c r="AX86" s="104">
        <v>105.38025840892701</v>
      </c>
      <c r="AY86" s="104">
        <v>114.233069959684</v>
      </c>
      <c r="AZ86" s="104">
        <v>120.125124890778</v>
      </c>
      <c r="BA86" s="104">
        <v>124.396923053731</v>
      </c>
    </row>
    <row r="87" spans="1:53">
      <c r="A87" s="104" t="s">
        <v>424</v>
      </c>
      <c r="B87" s="104" t="s">
        <v>425</v>
      </c>
      <c r="C87" s="104">
        <v>2.0927591833079502</v>
      </c>
      <c r="D87" s="104">
        <v>2.1072747023679002</v>
      </c>
      <c r="E87" s="104">
        <v>2.0439916291381799</v>
      </c>
      <c r="F87" s="104">
        <v>2.0592530049117901</v>
      </c>
      <c r="G87" s="104">
        <v>2.1346419062953901</v>
      </c>
      <c r="H87" s="104">
        <v>2.4514015140102701</v>
      </c>
      <c r="I87" s="104">
        <v>2.6729209571174399</v>
      </c>
      <c r="J87" s="104">
        <v>2.69168212207421</v>
      </c>
      <c r="K87" s="104">
        <v>2.6465760052341101</v>
      </c>
      <c r="L87" s="104">
        <v>2.7368194906507002</v>
      </c>
      <c r="M87" s="104">
        <v>2.8398032328341301</v>
      </c>
      <c r="N87" s="104">
        <v>2.9289850301912699</v>
      </c>
      <c r="O87" s="104">
        <v>2.9905629378788099</v>
      </c>
      <c r="P87" s="104">
        <v>3.1434460190679201</v>
      </c>
      <c r="Q87" s="104">
        <v>3.4585550363708299</v>
      </c>
      <c r="R87" s="104">
        <v>3.7929867764484002</v>
      </c>
      <c r="S87" s="104">
        <v>4.1843249967416103</v>
      </c>
      <c r="T87" s="104">
        <v>4.7170800671144804</v>
      </c>
      <c r="U87" s="104">
        <v>5.23964293207771</v>
      </c>
      <c r="V87" s="104">
        <v>5.7585960576285196</v>
      </c>
      <c r="W87" s="104">
        <v>6.9574911238157702</v>
      </c>
      <c r="X87" s="104">
        <v>7.6753152579569601</v>
      </c>
      <c r="Y87" s="104">
        <v>8.8130279178753703</v>
      </c>
      <c r="Z87" s="104">
        <v>10.2301516923735</v>
      </c>
      <c r="AA87" s="104">
        <v>11.972997815911899</v>
      </c>
      <c r="AB87" s="104">
        <v>13.422539454532499</v>
      </c>
      <c r="AC87" s="104">
        <v>16.625733171399101</v>
      </c>
      <c r="AD87" s="104">
        <v>19.899937447772199</v>
      </c>
      <c r="AE87" s="104">
        <v>23.414960143340998</v>
      </c>
      <c r="AF87" s="104">
        <v>28.393417847868601</v>
      </c>
      <c r="AG87" s="104">
        <v>33.1511253348</v>
      </c>
      <c r="AH87" s="104">
        <v>39.697990179730802</v>
      </c>
      <c r="AI87" s="104">
        <v>45.111773488189101</v>
      </c>
      <c r="AJ87" s="104">
        <v>50.565693199846898</v>
      </c>
      <c r="AK87" s="104">
        <v>54.688936774666402</v>
      </c>
      <c r="AL87" s="104">
        <v>63.298195260914603</v>
      </c>
      <c r="AM87" s="104">
        <v>67.847502192772794</v>
      </c>
      <c r="AN87" s="104">
        <v>70.985860181394401</v>
      </c>
      <c r="AO87" s="104">
        <v>73.734841185883596</v>
      </c>
      <c r="AP87" s="104">
        <v>76.005504976042999</v>
      </c>
      <c r="AQ87" s="104">
        <v>78.045344787533594</v>
      </c>
      <c r="AR87" s="104">
        <v>79.816784623828198</v>
      </c>
      <c r="AS87" s="104">
        <v>82.001560421924793</v>
      </c>
      <c r="AT87" s="104">
        <v>85.698007380073804</v>
      </c>
      <c r="AU87" s="104">
        <v>95.356703567035694</v>
      </c>
      <c r="AV87" s="104">
        <v>100</v>
      </c>
      <c r="AW87" s="104">
        <v>107.64452644526401</v>
      </c>
      <c r="AX87" s="104">
        <v>117.67588655732099</v>
      </c>
      <c r="AY87" s="104">
        <v>139.23038062970201</v>
      </c>
      <c r="AZ87" s="104">
        <v>155.60874010428401</v>
      </c>
      <c r="BA87" s="104">
        <v>173.13835763432101</v>
      </c>
    </row>
    <row r="88" spans="1:53">
      <c r="A88" s="104" t="s">
        <v>426</v>
      </c>
      <c r="B88" s="104" t="s">
        <v>427</v>
      </c>
      <c r="C88" s="104">
        <v>2.27681905775944</v>
      </c>
      <c r="D88" s="104">
        <v>2.2157440612003798</v>
      </c>
      <c r="E88" s="104">
        <v>2.21787458434149</v>
      </c>
      <c r="F88" s="104">
        <v>2.2526731288908199</v>
      </c>
      <c r="G88" s="104">
        <v>2.29226535049209</v>
      </c>
      <c r="H88" s="104">
        <v>2.3027404225798902</v>
      </c>
      <c r="I88" s="104">
        <v>2.2753987089969399</v>
      </c>
      <c r="J88" s="104">
        <v>2.3087769047943998</v>
      </c>
      <c r="K88" s="104">
        <v>2.3673662910248301</v>
      </c>
      <c r="L88" s="104">
        <v>2.3627501575746401</v>
      </c>
      <c r="M88" s="104">
        <v>2.4293290055589298</v>
      </c>
      <c r="N88" s="104">
        <v>2.4401591648324801</v>
      </c>
      <c r="O88" s="104">
        <v>2.4776208633050798</v>
      </c>
      <c r="P88" s="104">
        <v>2.63598974973862</v>
      </c>
      <c r="Q88" s="104">
        <v>3.0814466287045099</v>
      </c>
      <c r="R88" s="104">
        <v>3.6696485577748601</v>
      </c>
      <c r="S88" s="104">
        <v>3.9277969443990499</v>
      </c>
      <c r="T88" s="104">
        <v>4.3920734444012304</v>
      </c>
      <c r="U88" s="104">
        <v>4.9751266092267699</v>
      </c>
      <c r="V88" s="104">
        <v>5.7029843298600396</v>
      </c>
      <c r="W88" s="104">
        <v>6.69341980809443</v>
      </c>
      <c r="X88" s="104">
        <v>7.6838552863288303</v>
      </c>
      <c r="Y88" s="104">
        <v>8.5850859797686105</v>
      </c>
      <c r="Z88" s="104">
        <v>9.7281316045389392</v>
      </c>
      <c r="AA88" s="104">
        <v>10.847564198013799</v>
      </c>
      <c r="AB88" s="104">
        <v>13.269649016526101</v>
      </c>
      <c r="AC88" s="104">
        <v>17.507313572640602</v>
      </c>
      <c r="AD88" s="104">
        <v>21.8604196149643</v>
      </c>
      <c r="AE88" s="104">
        <v>26.180292502150799</v>
      </c>
      <c r="AF88" s="104">
        <v>30.7969462101223</v>
      </c>
      <c r="AG88" s="104">
        <v>38.187956180877798</v>
      </c>
      <c r="AH88" s="104">
        <v>43.688043353165803</v>
      </c>
      <c r="AI88" s="104">
        <v>48.590371011658398</v>
      </c>
      <c r="AJ88" s="104">
        <v>57.582839533308601</v>
      </c>
      <c r="AK88" s="104">
        <v>63.678447591407497</v>
      </c>
      <c r="AL88" s="104">
        <v>70.065177117583801</v>
      </c>
      <c r="AM88" s="104">
        <v>76.923801535004102</v>
      </c>
      <c r="AN88" s="104">
        <v>80.377785054568605</v>
      </c>
      <c r="AO88" s="104">
        <v>82.425055286164707</v>
      </c>
      <c r="AP88" s="104">
        <v>82.849401832854397</v>
      </c>
      <c r="AQ88" s="104">
        <v>84.731149997084401</v>
      </c>
      <c r="AR88" s="104">
        <v>87.909263404372098</v>
      </c>
      <c r="AS88" s="104">
        <v>89.549232722232404</v>
      </c>
      <c r="AT88" s="104">
        <v>91.448026519416302</v>
      </c>
      <c r="AU88" s="104">
        <v>95.519241379619999</v>
      </c>
      <c r="AV88" s="104">
        <v>100</v>
      </c>
      <c r="AW88" s="104">
        <v>104.03712359429601</v>
      </c>
      <c r="AX88" s="104">
        <v>108.800032296989</v>
      </c>
      <c r="AY88" s="104">
        <v>116.09825461689999</v>
      </c>
      <c r="AZ88" s="104">
        <v>117.324194481701</v>
      </c>
      <c r="BA88" s="104">
        <v>118.707840672605</v>
      </c>
    </row>
    <row r="89" spans="1:53">
      <c r="A89" s="104" t="s">
        <v>428</v>
      </c>
      <c r="B89" s="104" t="s">
        <v>429</v>
      </c>
      <c r="AB89" s="104">
        <v>48.879630016419298</v>
      </c>
      <c r="AC89" s="104">
        <v>40.257055986904298</v>
      </c>
      <c r="AD89" s="104">
        <v>34.953401117087502</v>
      </c>
      <c r="AE89" s="104">
        <v>35.8355058771402</v>
      </c>
      <c r="AF89" s="104">
        <v>38.045178301072198</v>
      </c>
      <c r="AG89" s="104">
        <v>38.3715570622917</v>
      </c>
      <c r="AH89" s="104">
        <v>37.057220969813201</v>
      </c>
      <c r="AI89" s="104">
        <v>35.471637663618502</v>
      </c>
      <c r="AJ89" s="104">
        <v>37.405652350034003</v>
      </c>
      <c r="AK89" s="104">
        <v>49.315992414533</v>
      </c>
      <c r="AL89" s="104">
        <v>59.116280926242901</v>
      </c>
      <c r="AM89" s="104">
        <v>61.800590278575903</v>
      </c>
      <c r="AN89" s="104">
        <v>63.6648084258523</v>
      </c>
      <c r="AO89" s="104">
        <v>68.717063439054002</v>
      </c>
      <c r="AP89" s="104">
        <v>68.972873819469299</v>
      </c>
      <c r="AQ89" s="104">
        <v>72.285150461540695</v>
      </c>
      <c r="AR89" s="104">
        <v>78.664596365900096</v>
      </c>
      <c r="AS89" s="104">
        <v>84.637188930780994</v>
      </c>
      <c r="AT89" s="104">
        <v>90.835630697003694</v>
      </c>
      <c r="AU89" s="104">
        <v>94.668610788024594</v>
      </c>
      <c r="AV89" s="104">
        <v>100</v>
      </c>
      <c r="AW89" s="104">
        <v>104.415899841696</v>
      </c>
      <c r="AX89" s="104">
        <v>107.343448435388</v>
      </c>
      <c r="AY89" s="104">
        <v>114.37634097201099</v>
      </c>
    </row>
    <row r="90" spans="1:53">
      <c r="A90" s="104" t="s">
        <v>430</v>
      </c>
      <c r="B90" s="104" t="s">
        <v>431</v>
      </c>
    </row>
    <row r="91" spans="1:53">
      <c r="A91" s="104" t="s">
        <v>432</v>
      </c>
      <c r="B91" s="104" t="s">
        <v>433</v>
      </c>
      <c r="AI91" s="104">
        <v>14.711001873307</v>
      </c>
      <c r="AJ91" s="104">
        <v>27.923239377229599</v>
      </c>
      <c r="AK91" s="104">
        <v>41.229972713184701</v>
      </c>
      <c r="AL91" s="104">
        <v>53.094562698070497</v>
      </c>
      <c r="AM91" s="104">
        <v>65.333041699900207</v>
      </c>
      <c r="AN91" s="104">
        <v>72.246505075317003</v>
      </c>
      <c r="AO91" s="104">
        <v>78.176739033582294</v>
      </c>
      <c r="AP91" s="104">
        <v>80.753531047935596</v>
      </c>
      <c r="AQ91" s="104">
        <v>84.004623776324806</v>
      </c>
      <c r="AR91" s="104">
        <v>88.825873881684004</v>
      </c>
      <c r="AS91" s="104">
        <v>91.9980975086999</v>
      </c>
      <c r="AT91" s="104">
        <v>93.229298366024906</v>
      </c>
      <c r="AU91" s="104">
        <v>96.0709942323207</v>
      </c>
      <c r="AV91" s="104">
        <v>100</v>
      </c>
      <c r="AW91" s="104">
        <v>104.429914869535</v>
      </c>
      <c r="AX91" s="104">
        <v>111.31982323688401</v>
      </c>
      <c r="AY91" s="104">
        <v>122.85879420582999</v>
      </c>
      <c r="AZ91" s="104">
        <v>122.756444990307</v>
      </c>
      <c r="BA91" s="104">
        <v>126.407301713447</v>
      </c>
    </row>
    <row r="92" spans="1:53">
      <c r="A92" s="104" t="s">
        <v>434</v>
      </c>
      <c r="B92" s="104" t="s">
        <v>435</v>
      </c>
      <c r="H92" s="104">
        <v>9.3624038654511406</v>
      </c>
      <c r="I92" s="104">
        <v>9.2349003108268608</v>
      </c>
      <c r="J92" s="104">
        <v>9.3095809642343603</v>
      </c>
      <c r="K92" s="104">
        <v>9.3265814381854995</v>
      </c>
      <c r="L92" s="104">
        <v>9.4595494308028591</v>
      </c>
      <c r="M92" s="104">
        <v>10.417040409779201</v>
      </c>
      <c r="N92" s="104">
        <v>10.4728991098905</v>
      </c>
      <c r="O92" s="104">
        <v>9.83598849672887</v>
      </c>
      <c r="P92" s="104">
        <v>10.7127272244664</v>
      </c>
      <c r="Q92" s="104">
        <v>11.6331814566521</v>
      </c>
      <c r="R92" s="104">
        <v>12.3951669852362</v>
      </c>
      <c r="S92" s="104">
        <v>15.932479885373599</v>
      </c>
      <c r="T92" s="104">
        <v>18.586375300164399</v>
      </c>
      <c r="U92" s="104">
        <v>21.245735152990701</v>
      </c>
      <c r="V92" s="104">
        <v>24.651901539831702</v>
      </c>
      <c r="W92" s="104">
        <v>25.756932346253699</v>
      </c>
      <c r="X92" s="104">
        <v>27.337369263347199</v>
      </c>
      <c r="Y92" s="104">
        <v>28.947557009868898</v>
      </c>
      <c r="Z92" s="104">
        <v>28.7520515595129</v>
      </c>
      <c r="AA92" s="104">
        <v>31.172190457541198</v>
      </c>
      <c r="AB92" s="104">
        <v>37.1150704208967</v>
      </c>
      <c r="AC92" s="104">
        <v>33.474540357557899</v>
      </c>
      <c r="AD92" s="104">
        <v>32.661553407138697</v>
      </c>
      <c r="AE92" s="104">
        <v>34.974225023448902</v>
      </c>
      <c r="AF92" s="104">
        <v>37.708265529682798</v>
      </c>
      <c r="AG92" s="104">
        <v>39.651176837688197</v>
      </c>
      <c r="AH92" s="104">
        <v>53.815607432831499</v>
      </c>
      <c r="AI92" s="104">
        <v>59.4810153750186</v>
      </c>
      <c r="AJ92" s="104">
        <v>61.588466984420698</v>
      </c>
      <c r="AK92" s="104">
        <v>66.265418798659994</v>
      </c>
      <c r="AL92" s="104">
        <v>72.906653945293101</v>
      </c>
      <c r="AM92" s="104">
        <v>69.210750909639501</v>
      </c>
      <c r="AN92" s="104">
        <v>70.868493446397295</v>
      </c>
      <c r="AO92" s="104">
        <v>72.698917497400799</v>
      </c>
      <c r="AP92" s="104">
        <v>78.472264693290896</v>
      </c>
      <c r="AQ92" s="104">
        <v>78.992110574276793</v>
      </c>
      <c r="AR92" s="104">
        <v>72.484863311112505</v>
      </c>
      <c r="AS92" s="104">
        <v>73.683566754327003</v>
      </c>
      <c r="AT92" s="104">
        <v>86.771451287383002</v>
      </c>
      <c r="AU92" s="104">
        <v>89.5969665463886</v>
      </c>
      <c r="AV92" s="104">
        <v>100</v>
      </c>
      <c r="AW92" s="104">
        <v>112.31</v>
      </c>
      <c r="AX92" s="104">
        <v>131.66999999999999</v>
      </c>
      <c r="AY92" s="104">
        <v>190.12</v>
      </c>
      <c r="AZ92" s="104">
        <v>206.22</v>
      </c>
      <c r="BA92" s="104">
        <v>223</v>
      </c>
    </row>
    <row r="93" spans="1:53">
      <c r="A93" s="104" t="s">
        <v>436</v>
      </c>
      <c r="B93" s="104" t="s">
        <v>437</v>
      </c>
    </row>
    <row r="94" spans="1:53">
      <c r="A94" s="104" t="s">
        <v>438</v>
      </c>
      <c r="B94" s="104" t="s">
        <v>439</v>
      </c>
      <c r="L94" s="104">
        <v>10.2927934585356</v>
      </c>
      <c r="M94" s="104">
        <v>10.7172866399209</v>
      </c>
      <c r="N94" s="104">
        <v>11.696653051259901</v>
      </c>
      <c r="O94" s="104">
        <v>14.2674024167704</v>
      </c>
      <c r="P94" s="104">
        <v>15.848989374448401</v>
      </c>
      <c r="Q94" s="104">
        <v>18.146850266211199</v>
      </c>
      <c r="R94" s="104">
        <v>20.517714655651801</v>
      </c>
      <c r="S94" s="104">
        <v>22.863389339823399</v>
      </c>
      <c r="T94" s="104">
        <v>24.465268004523701</v>
      </c>
      <c r="U94" s="104">
        <v>25.959623945807099</v>
      </c>
      <c r="V94" s="104">
        <v>27.9862290297412</v>
      </c>
      <c r="W94" s="104">
        <v>32.042238054123601</v>
      </c>
      <c r="X94" s="104">
        <v>35.624773914606401</v>
      </c>
      <c r="Y94" s="104">
        <v>38.129750160733401</v>
      </c>
      <c r="Z94" s="104">
        <v>40.6860387694921</v>
      </c>
      <c r="AA94" s="104">
        <v>42.838825617969597</v>
      </c>
      <c r="AB94" s="104">
        <v>44.732718273404402</v>
      </c>
      <c r="AC94" s="104">
        <v>45.537389414105697</v>
      </c>
      <c r="AD94" s="104">
        <v>48.116524581445503</v>
      </c>
      <c r="AE94" s="104">
        <v>53.774222824252199</v>
      </c>
      <c r="AF94" s="104">
        <v>57.102499853782199</v>
      </c>
      <c r="AG94" s="104">
        <v>61.7799776500419</v>
      </c>
      <c r="AH94" s="104">
        <v>65.794036284760494</v>
      </c>
      <c r="AI94" s="104">
        <v>69.006774022112197</v>
      </c>
      <c r="AJ94" s="104">
        <v>72.599673301470105</v>
      </c>
      <c r="AK94" s="104">
        <v>73.192570633432396</v>
      </c>
      <c r="AL94" s="104">
        <v>74.777663500514294</v>
      </c>
      <c r="AM94" s="104">
        <v>77.058503236735703</v>
      </c>
      <c r="AN94" s="104">
        <v>79.653941557263195</v>
      </c>
      <c r="AO94" s="104">
        <v>84.2035210841549</v>
      </c>
      <c r="AP94" s="104">
        <v>85.861213624538905</v>
      </c>
      <c r="AQ94" s="104">
        <v>86.798959404682407</v>
      </c>
      <c r="AR94" s="104">
        <v>90.507592715832999</v>
      </c>
      <c r="AS94" s="104">
        <v>91.197289612196798</v>
      </c>
      <c r="AT94" s="104">
        <v>95.002722487748798</v>
      </c>
      <c r="AU94" s="104">
        <v>97.688910399903193</v>
      </c>
      <c r="AV94" s="104">
        <v>100</v>
      </c>
      <c r="AW94" s="104">
        <v>102.490836387871</v>
      </c>
      <c r="AX94" s="104">
        <v>107.414195268244</v>
      </c>
      <c r="AY94" s="104">
        <v>115.719760079973</v>
      </c>
      <c r="AZ94" s="104">
        <v>119.98500499833401</v>
      </c>
      <c r="BA94" s="104">
        <v>126.63278907031</v>
      </c>
    </row>
    <row r="95" spans="1:53">
      <c r="A95" s="104" t="s">
        <v>440</v>
      </c>
      <c r="B95" s="104" t="s">
        <v>441</v>
      </c>
      <c r="C95" s="104">
        <v>8.6719687823618603</v>
      </c>
      <c r="D95" s="104">
        <v>8.8285176361838005</v>
      </c>
      <c r="E95" s="104">
        <v>9.2222458571751993</v>
      </c>
      <c r="F95" s="104">
        <v>9.6709494282041994</v>
      </c>
      <c r="G95" s="104">
        <v>10.672547947825</v>
      </c>
      <c r="H95" s="104">
        <v>11.1866983640732</v>
      </c>
      <c r="I95" s="104">
        <v>11.6270247388847</v>
      </c>
      <c r="J95" s="104">
        <v>12.2814931913445</v>
      </c>
      <c r="K95" s="104">
        <v>13.410367107090201</v>
      </c>
      <c r="L95" s="104">
        <v>13.706146401438099</v>
      </c>
      <c r="M95" s="104">
        <v>14.0807319438048</v>
      </c>
      <c r="N95" s="104">
        <v>14.9936562710486</v>
      </c>
      <c r="O95" s="104">
        <v>16.0641930941967</v>
      </c>
      <c r="P95" s="104">
        <v>17.829018175311202</v>
      </c>
      <c r="Q95" s="104">
        <v>20.8016370524902</v>
      </c>
      <c r="R95" s="104">
        <v>24.506698508808899</v>
      </c>
      <c r="S95" s="104">
        <v>28.021619478470502</v>
      </c>
      <c r="T95" s="104">
        <v>31.5686768684123</v>
      </c>
      <c r="U95" s="104">
        <v>34.030828484837002</v>
      </c>
      <c r="V95" s="104">
        <v>36.571895217200101</v>
      </c>
      <c r="W95" s="104">
        <v>40.8122674455064</v>
      </c>
      <c r="X95" s="104">
        <v>45.712896143635199</v>
      </c>
      <c r="Y95" s="104">
        <v>50.0860965409953</v>
      </c>
      <c r="Z95" s="104">
        <v>54.276445354238298</v>
      </c>
      <c r="AA95" s="104">
        <v>58.112519222367801</v>
      </c>
      <c r="AB95" s="104">
        <v>61.521939393118799</v>
      </c>
      <c r="AC95" s="104">
        <v>63.3060756355192</v>
      </c>
      <c r="AD95" s="104">
        <v>65.889997090030207</v>
      </c>
      <c r="AE95" s="104">
        <v>69.248069615237696</v>
      </c>
      <c r="AF95" s="104">
        <v>73.841707756590793</v>
      </c>
      <c r="AG95" s="104">
        <v>78.348189817136799</v>
      </c>
      <c r="AH95" s="104">
        <v>81.572964806992999</v>
      </c>
      <c r="AI95" s="104">
        <v>83.695471716055593</v>
      </c>
      <c r="AJ95" s="104">
        <v>85.453973817041998</v>
      </c>
      <c r="AK95" s="104">
        <v>86.381929736221295</v>
      </c>
      <c r="AL95" s="104">
        <v>87.232983231159906</v>
      </c>
      <c r="AM95" s="104">
        <v>87.770875136760196</v>
      </c>
      <c r="AN95" s="104">
        <v>88.819764352680195</v>
      </c>
      <c r="AO95" s="104">
        <v>90.0624691060451</v>
      </c>
      <c r="AP95" s="104">
        <v>91.106531832434101</v>
      </c>
      <c r="AQ95" s="104">
        <v>94.174696337214797</v>
      </c>
      <c r="AR95" s="104">
        <v>96.5914440852453</v>
      </c>
      <c r="AS95" s="104">
        <v>98.100342111044895</v>
      </c>
      <c r="AT95" s="104">
        <v>98.961112331690799</v>
      </c>
      <c r="AU95" s="104">
        <v>99.146291704591803</v>
      </c>
      <c r="AV95" s="104">
        <v>100</v>
      </c>
      <c r="AW95" s="104">
        <v>101.566666666667</v>
      </c>
      <c r="AX95" s="104">
        <v>104.116666666667</v>
      </c>
      <c r="AY95" s="104">
        <v>108.35</v>
      </c>
      <c r="AZ95" s="104">
        <v>108.35</v>
      </c>
      <c r="BA95" s="104">
        <v>109.666666666667</v>
      </c>
    </row>
    <row r="96" spans="1:53">
      <c r="A96" s="104" t="s">
        <v>442</v>
      </c>
      <c r="B96" s="104" t="s">
        <v>443</v>
      </c>
      <c r="C96" s="104">
        <v>11.1837480941882</v>
      </c>
      <c r="D96" s="104">
        <v>11.4537865882776</v>
      </c>
      <c r="E96" s="104">
        <v>12.054795339256</v>
      </c>
      <c r="F96" s="104">
        <v>12.650264839059499</v>
      </c>
      <c r="G96" s="104">
        <v>13.058784612176099</v>
      </c>
      <c r="H96" s="104">
        <v>13.4132966865137</v>
      </c>
      <c r="I96" s="104">
        <v>13.7581150712916</v>
      </c>
      <c r="J96" s="104">
        <v>14.145862652609599</v>
      </c>
      <c r="K96" s="104">
        <v>14.7898006000864</v>
      </c>
      <c r="L96" s="104">
        <v>15.683004849743201</v>
      </c>
      <c r="M96" s="104">
        <v>16.599750916959199</v>
      </c>
      <c r="N96" s="104">
        <v>17.495724792251899</v>
      </c>
      <c r="O96" s="104">
        <v>18.556491389559302</v>
      </c>
      <c r="P96" s="104">
        <v>19.926071239153</v>
      </c>
      <c r="Q96" s="104">
        <v>22.645843559193601</v>
      </c>
      <c r="R96" s="104">
        <v>25.2922208014466</v>
      </c>
      <c r="S96" s="104">
        <v>27.7267216867324</v>
      </c>
      <c r="T96" s="104">
        <v>30.3592508010411</v>
      </c>
      <c r="U96" s="104">
        <v>33.167651139714501</v>
      </c>
      <c r="V96" s="104">
        <v>36.698923754924103</v>
      </c>
      <c r="W96" s="104">
        <v>41.667632046395497</v>
      </c>
      <c r="X96" s="104">
        <v>47.223316319201999</v>
      </c>
      <c r="Y96" s="104">
        <v>52.879949742434398</v>
      </c>
      <c r="Z96" s="104">
        <v>57.882154191132898</v>
      </c>
      <c r="AA96" s="104">
        <v>62.323916805112503</v>
      </c>
      <c r="AB96" s="104">
        <v>65.958086216728105</v>
      </c>
      <c r="AC96" s="104">
        <v>67.632449710203304</v>
      </c>
      <c r="AD96" s="104">
        <v>69.856812022602895</v>
      </c>
      <c r="AE96" s="104">
        <v>71.743516832063406</v>
      </c>
      <c r="AF96" s="104">
        <v>74.253321569371195</v>
      </c>
      <c r="AG96" s="104">
        <v>76.763126306679496</v>
      </c>
      <c r="AH96" s="104">
        <v>79.232545987850898</v>
      </c>
      <c r="AI96" s="104">
        <v>81.1070018598286</v>
      </c>
      <c r="AJ96" s="104">
        <v>82.815123763644195</v>
      </c>
      <c r="AK96" s="104">
        <v>84.190577731136401</v>
      </c>
      <c r="AL96" s="104">
        <v>85.687583444592804</v>
      </c>
      <c r="AM96" s="104">
        <v>87.405429461504198</v>
      </c>
      <c r="AN96" s="104">
        <v>88.473520249221195</v>
      </c>
      <c r="AO96" s="104">
        <v>89.000148345942804</v>
      </c>
      <c r="AP96" s="104">
        <v>89.474855362705796</v>
      </c>
      <c r="AQ96" s="104">
        <v>90.995401275774796</v>
      </c>
      <c r="AR96" s="104">
        <v>92.478860703159796</v>
      </c>
      <c r="AS96" s="104">
        <v>94.251594718884704</v>
      </c>
      <c r="AT96" s="104">
        <v>96.239430351579898</v>
      </c>
      <c r="AU96" s="104">
        <v>98.294021658507305</v>
      </c>
      <c r="AV96" s="104">
        <v>100</v>
      </c>
      <c r="AW96" s="104">
        <v>101.68372645008201</v>
      </c>
      <c r="AX96" s="104">
        <v>103.196855066014</v>
      </c>
      <c r="AY96" s="104">
        <v>106.10072689512</v>
      </c>
      <c r="AZ96" s="104">
        <v>106.19418483904499</v>
      </c>
      <c r="BA96" s="104">
        <v>107.818572912031</v>
      </c>
    </row>
    <row r="97" spans="1:53">
      <c r="A97" s="104" t="s">
        <v>444</v>
      </c>
      <c r="B97" s="104" t="s">
        <v>445</v>
      </c>
    </row>
    <row r="98" spans="1:53">
      <c r="A98" s="104" t="s">
        <v>446</v>
      </c>
      <c r="B98" s="104" t="s">
        <v>447</v>
      </c>
      <c r="E98" s="104">
        <v>10.499097418623901</v>
      </c>
      <c r="F98" s="104">
        <v>11.2506578087529</v>
      </c>
      <c r="G98" s="104">
        <v>11.6251256167013</v>
      </c>
      <c r="H98" s="104">
        <v>11.9086012469867</v>
      </c>
      <c r="I98" s="104">
        <v>12.3425639403423</v>
      </c>
      <c r="J98" s="104">
        <v>12.586667955334001</v>
      </c>
      <c r="K98" s="104">
        <v>12.880642683029199</v>
      </c>
      <c r="L98" s="104">
        <v>13.263859738809</v>
      </c>
      <c r="M98" s="104">
        <v>13.769566264472701</v>
      </c>
      <c r="N98" s="104">
        <v>14.301520533656801</v>
      </c>
      <c r="O98" s="104">
        <v>14.8002276610764</v>
      </c>
      <c r="P98" s="104">
        <v>15.718898685206</v>
      </c>
      <c r="Q98" s="104">
        <v>17.616610543613501</v>
      </c>
      <c r="R98" s="104">
        <v>22.6290546362128</v>
      </c>
      <c r="S98" s="104">
        <v>27.193688979743801</v>
      </c>
      <c r="T98" s="104">
        <v>30.9607135327721</v>
      </c>
      <c r="U98" s="104">
        <v>34.2933770912882</v>
      </c>
      <c r="V98" s="104">
        <v>37.020625989691403</v>
      </c>
      <c r="W98" s="104">
        <v>41.589104235846897</v>
      </c>
      <c r="X98" s="104">
        <v>45.210060489861597</v>
      </c>
      <c r="Y98" s="104">
        <v>52.7537193524117</v>
      </c>
      <c r="Z98" s="104">
        <v>58.383562919665103</v>
      </c>
      <c r="AA98" s="104">
        <v>61.803171604959701</v>
      </c>
      <c r="AB98" s="104">
        <v>66.348749003705095</v>
      </c>
      <c r="AC98" s="104">
        <v>70.519003497966906</v>
      </c>
      <c r="AD98" s="104">
        <v>69.851762778885004</v>
      </c>
      <c r="AE98" s="104">
        <v>63.721488672320199</v>
      </c>
      <c r="AF98" s="104">
        <v>68.016850801409802</v>
      </c>
      <c r="AG98" s="104">
        <v>73.271371464179694</v>
      </c>
      <c r="AH98" s="104">
        <v>64.708796423836603</v>
      </c>
      <c r="AI98" s="104">
        <v>58.533692081458497</v>
      </c>
      <c r="AJ98" s="104">
        <v>58.846113647320401</v>
      </c>
      <c r="AK98" s="104">
        <v>80.099120634909795</v>
      </c>
      <c r="AL98" s="104">
        <v>87.825907170361006</v>
      </c>
      <c r="AM98" s="104">
        <v>88.431636635652595</v>
      </c>
      <c r="AN98" s="104">
        <v>91.945423568276297</v>
      </c>
      <c r="AO98" s="104">
        <v>93.277472357984806</v>
      </c>
      <c r="AP98" s="104">
        <v>91.471057119554004</v>
      </c>
      <c r="AQ98" s="104">
        <v>91.932912804793503</v>
      </c>
      <c r="AR98" s="104">
        <v>93.898089619991097</v>
      </c>
      <c r="AS98" s="104">
        <v>93.932534152352503</v>
      </c>
      <c r="AT98" s="104">
        <v>96.032257999796201</v>
      </c>
      <c r="AU98" s="104">
        <v>96.424266773805002</v>
      </c>
      <c r="AV98" s="104">
        <v>100</v>
      </c>
      <c r="AW98" s="104">
        <v>98.590598633990197</v>
      </c>
      <c r="AX98" s="104">
        <v>103.550020088389</v>
      </c>
      <c r="AY98" s="104">
        <v>109.001205303335</v>
      </c>
      <c r="AZ98" s="104">
        <v>111.05664925673</v>
      </c>
      <c r="BA98" s="104">
        <v>112.679791080755</v>
      </c>
    </row>
    <row r="99" spans="1:53">
      <c r="A99" s="104" t="s">
        <v>448</v>
      </c>
      <c r="B99" s="104" t="s">
        <v>449</v>
      </c>
      <c r="D99" s="104">
        <v>2.8089522724978799</v>
      </c>
      <c r="E99" s="104">
        <v>2.8591656054523198</v>
      </c>
      <c r="F99" s="104">
        <v>2.9911483567652999</v>
      </c>
      <c r="G99" s="104">
        <v>2.85548022321926</v>
      </c>
      <c r="H99" s="104">
        <v>2.8902610180631498</v>
      </c>
      <c r="I99" s="104">
        <v>2.8971711097521502</v>
      </c>
      <c r="J99" s="104">
        <v>2.9379406507330899</v>
      </c>
      <c r="K99" s="104">
        <v>3.0607099464507499</v>
      </c>
      <c r="L99" s="104">
        <v>3.2141139819860101</v>
      </c>
      <c r="M99" s="104">
        <v>3.1503108020455901</v>
      </c>
      <c r="N99" s="104">
        <v>3.2465914129420099</v>
      </c>
      <c r="O99" s="104">
        <v>3.5289838267286</v>
      </c>
      <c r="P99" s="104">
        <v>3.7731403998187401</v>
      </c>
      <c r="Q99" s="104">
        <v>4.1216393574520396</v>
      </c>
      <c r="R99" s="104">
        <v>5.1901743608508797</v>
      </c>
      <c r="S99" s="104">
        <v>6.07392253307101</v>
      </c>
      <c r="T99" s="104">
        <v>6.8264651857490302</v>
      </c>
      <c r="U99" s="104">
        <v>7.4309722915189802</v>
      </c>
      <c r="V99" s="104">
        <v>7.8864134405105499</v>
      </c>
      <c r="W99" s="104">
        <v>8.4246308465907607</v>
      </c>
      <c r="X99" s="104">
        <v>8.9254100285417906</v>
      </c>
      <c r="Y99" s="104">
        <v>9.8943387474929203</v>
      </c>
      <c r="Z99" s="104">
        <v>10.9467306634221</v>
      </c>
      <c r="AA99" s="104">
        <v>13.3657894962966</v>
      </c>
      <c r="AB99" s="104">
        <v>15.814386744555801</v>
      </c>
      <c r="AC99" s="104">
        <v>24.7590310901574</v>
      </c>
      <c r="AD99" s="104">
        <v>30.584624851972901</v>
      </c>
      <c r="AE99" s="104">
        <v>34.160146994562503</v>
      </c>
      <c r="AF99" s="104">
        <v>36.986904653881702</v>
      </c>
      <c r="AG99" s="104">
        <v>41.487391362272902</v>
      </c>
      <c r="AH99" s="104">
        <v>45.072874133309803</v>
      </c>
      <c r="AI99" s="104">
        <v>49.348731496719601</v>
      </c>
      <c r="AJ99" s="104">
        <v>52.538536889441197</v>
      </c>
      <c r="AK99" s="104">
        <v>53.437054269365703</v>
      </c>
      <c r="AL99" s="104">
        <v>57.167481357806103</v>
      </c>
      <c r="AM99" s="104">
        <v>57.796031359817597</v>
      </c>
      <c r="AN99" s="104">
        <v>59.403470709223903</v>
      </c>
      <c r="AO99" s="104">
        <v>60.065337296041598</v>
      </c>
      <c r="AP99" s="104">
        <v>62.355251429052601</v>
      </c>
      <c r="AQ99" s="104">
        <v>62.882134326913402</v>
      </c>
      <c r="AR99" s="104">
        <v>65.707174636500397</v>
      </c>
      <c r="AS99" s="104">
        <v>71.363987266624804</v>
      </c>
      <c r="AT99" s="104">
        <v>83.519319977654504</v>
      </c>
      <c r="AU99" s="104">
        <v>95.384695359887402</v>
      </c>
      <c r="AV99" s="104">
        <v>100</v>
      </c>
      <c r="AW99" s="104">
        <v>102.055788064735</v>
      </c>
      <c r="AX99" s="104">
        <v>107.53199170815</v>
      </c>
      <c r="AY99" s="104">
        <v>112.32558846578701</v>
      </c>
      <c r="AZ99" s="104">
        <v>117.43908146811999</v>
      </c>
      <c r="BA99" s="104">
        <v>123.366855820589</v>
      </c>
    </row>
    <row r="100" spans="1:53">
      <c r="A100" s="104" t="s">
        <v>450</v>
      </c>
      <c r="B100" s="104" t="s">
        <v>451</v>
      </c>
      <c r="AK100" s="104">
        <v>14.996208243391401</v>
      </c>
      <c r="AL100" s="104">
        <v>39.397611227577897</v>
      </c>
      <c r="AM100" s="104">
        <v>54.903526065965501</v>
      </c>
      <c r="AN100" s="104">
        <v>58.794878058626999</v>
      </c>
      <c r="AO100" s="104">
        <v>60.891978362741099</v>
      </c>
      <c r="AP100" s="104">
        <v>72.578778371437096</v>
      </c>
      <c r="AQ100" s="104">
        <v>75.528352354551203</v>
      </c>
      <c r="AR100" s="104">
        <v>79.037433155080706</v>
      </c>
      <c r="AS100" s="104">
        <v>83.453916325889097</v>
      </c>
      <c r="AT100" s="104">
        <v>87.430009436929794</v>
      </c>
      <c r="AU100" s="104">
        <v>92.381251966027506</v>
      </c>
      <c r="AV100" s="104">
        <v>100</v>
      </c>
      <c r="AW100" s="104">
        <v>109.166404529727</v>
      </c>
      <c r="AX100" s="104">
        <v>119.251336898396</v>
      </c>
      <c r="AY100" s="104">
        <v>131.18590751808799</v>
      </c>
      <c r="AZ100" s="104">
        <v>133.457061969173</v>
      </c>
      <c r="BA100" s="104">
        <v>142.931739540736</v>
      </c>
    </row>
    <row r="101" spans="1:53">
      <c r="A101" s="104" t="s">
        <v>452</v>
      </c>
      <c r="B101" s="104" t="s">
        <v>453</v>
      </c>
      <c r="AH101" s="104">
        <v>75.914474999999996</v>
      </c>
      <c r="AI101" s="104">
        <v>79.768903472222206</v>
      </c>
      <c r="AJ101" s="104">
        <v>83.306635416666694</v>
      </c>
      <c r="AK101" s="104">
        <v>85.593029861111106</v>
      </c>
      <c r="AL101" s="104">
        <v>87.068372222222195</v>
      </c>
      <c r="AM101" s="104">
        <v>88.327434027777798</v>
      </c>
      <c r="AN101" s="104">
        <v>89.988159722222207</v>
      </c>
      <c r="AO101" s="104">
        <v>90.830109027777794</v>
      </c>
      <c r="AP101" s="104">
        <v>91.347637500000005</v>
      </c>
      <c r="AQ101" s="104">
        <v>92.691666666666706</v>
      </c>
      <c r="AR101" s="104">
        <v>94.525000000000006</v>
      </c>
      <c r="AS101" s="104">
        <v>95.85</v>
      </c>
      <c r="AT101" s="104">
        <v>96.85</v>
      </c>
      <c r="AU101" s="104">
        <v>98.466666666666697</v>
      </c>
      <c r="AV101" s="104">
        <v>100</v>
      </c>
      <c r="AW101" s="104">
        <v>101.575</v>
      </c>
      <c r="AX101" s="104">
        <v>103.9</v>
      </c>
      <c r="AY101" s="104">
        <v>106.633333333333</v>
      </c>
      <c r="AZ101" s="104">
        <v>106.966666666667</v>
      </c>
      <c r="BA101" s="104">
        <v>108.183333333333</v>
      </c>
    </row>
    <row r="102" spans="1:53">
      <c r="A102" s="104" t="s">
        <v>454</v>
      </c>
      <c r="B102" s="104" t="s">
        <v>455</v>
      </c>
      <c r="G102" s="104">
        <v>2.47526233295302E-3</v>
      </c>
      <c r="H102" s="104">
        <v>3.1298401313512099E-3</v>
      </c>
      <c r="I102" s="104">
        <v>3.5441647831036698E-3</v>
      </c>
      <c r="J102" s="104">
        <v>3.2456580040518602E-3</v>
      </c>
      <c r="K102" s="104">
        <v>3.50189416226648E-3</v>
      </c>
      <c r="L102" s="104">
        <v>3.75813032019639E-3</v>
      </c>
      <c r="M102" s="104">
        <v>3.87201305718067E-3</v>
      </c>
      <c r="N102" s="104">
        <v>4.2421319526642701E-3</v>
      </c>
      <c r="O102" s="104">
        <v>4.6691922163553104E-3</v>
      </c>
      <c r="P102" s="104">
        <v>5.4948420592066003E-3</v>
      </c>
      <c r="Q102" s="104">
        <v>6.4913160078190098E-3</v>
      </c>
      <c r="R102" s="104">
        <v>8.4273225365516999E-3</v>
      </c>
      <c r="S102" s="104">
        <v>1.31534561213991E-2</v>
      </c>
      <c r="T102" s="104">
        <v>2.8470684245902898E-2</v>
      </c>
      <c r="U102" s="104">
        <v>4.92803818728298E-2</v>
      </c>
      <c r="V102" s="104">
        <v>7.6109256660590305E-2</v>
      </c>
      <c r="W102" s="104">
        <v>0.114217267523954</v>
      </c>
      <c r="X102" s="104">
        <v>0.24728450057573001</v>
      </c>
      <c r="Y102" s="104">
        <v>0.302417980618505</v>
      </c>
      <c r="Z102" s="104">
        <v>0.67401260628372806</v>
      </c>
      <c r="AA102" s="104">
        <v>0.94136182158218296</v>
      </c>
      <c r="AB102" s="104">
        <v>1.0383733055937601</v>
      </c>
      <c r="AC102" s="104">
        <v>1.2934540285401801</v>
      </c>
      <c r="AD102" s="104">
        <v>1.8084436279681799</v>
      </c>
      <c r="AE102" s="104">
        <v>2.37555830513669</v>
      </c>
      <c r="AF102" s="104">
        <v>2.9747618160075202</v>
      </c>
      <c r="AG102" s="104">
        <v>4.0831302988210396</v>
      </c>
      <c r="AH102" s="104">
        <v>4.8193774483103304</v>
      </c>
      <c r="AI102" s="104">
        <v>5.3040196708890397</v>
      </c>
      <c r="AJ102" s="104">
        <v>6.6278946255461602</v>
      </c>
      <c r="AK102" s="104">
        <v>8.2762689490118806</v>
      </c>
      <c r="AL102" s="104">
        <v>13.197467054414201</v>
      </c>
      <c r="AM102" s="104">
        <v>19.342342286383701</v>
      </c>
      <c r="AN102" s="104">
        <v>24.7359947889504</v>
      </c>
      <c r="AO102" s="104">
        <v>28.353427893544598</v>
      </c>
      <c r="AP102" s="104">
        <v>31.871710885692899</v>
      </c>
      <c r="AQ102" s="104">
        <v>39.901220927475997</v>
      </c>
      <c r="AR102" s="104">
        <v>53.030880828161102</v>
      </c>
      <c r="AS102" s="104">
        <v>60.888063439581401</v>
      </c>
      <c r="AT102" s="104">
        <v>77.129923751296104</v>
      </c>
      <c r="AU102" s="104">
        <v>86.867248099966403</v>
      </c>
      <c r="AV102" s="104">
        <v>100</v>
      </c>
      <c r="AW102" s="104">
        <v>110.91516996720399</v>
      </c>
      <c r="AX102" s="104">
        <v>122.81939354868599</v>
      </c>
      <c r="AY102" s="104">
        <v>143.111789768596</v>
      </c>
      <c r="AZ102" s="104">
        <v>170.66183173334801</v>
      </c>
      <c r="BA102" s="104">
        <v>188.93556362422899</v>
      </c>
    </row>
    <row r="103" spans="1:53">
      <c r="A103" s="104" t="s">
        <v>456</v>
      </c>
      <c r="B103" s="104" t="s">
        <v>457</v>
      </c>
    </row>
    <row r="104" spans="1:53">
      <c r="A104" s="104" t="s">
        <v>458</v>
      </c>
      <c r="B104" s="104" t="s">
        <v>459</v>
      </c>
      <c r="C104" s="104">
        <v>1.31304736689917</v>
      </c>
      <c r="D104" s="104">
        <v>1.3369073377960401</v>
      </c>
      <c r="E104" s="104">
        <v>1.33252052700054</v>
      </c>
      <c r="F104" s="104">
        <v>1.37200182413342</v>
      </c>
      <c r="G104" s="104">
        <v>1.3840923026606999</v>
      </c>
      <c r="H104" s="104">
        <v>1.42549951672251</v>
      </c>
      <c r="I104" s="104">
        <v>1.49686543863743</v>
      </c>
      <c r="J104" s="104">
        <v>1.5227583218462699</v>
      </c>
      <c r="K104" s="104">
        <v>1.52778710494751</v>
      </c>
      <c r="L104" s="104">
        <v>1.5654494805345101</v>
      </c>
      <c r="M104" s="104">
        <v>1.6154163254127101</v>
      </c>
      <c r="N104" s="104">
        <v>1.66509328613626</v>
      </c>
      <c r="O104" s="104">
        <v>1.7365539181687999</v>
      </c>
      <c r="P104" s="104">
        <v>2.00589388507515</v>
      </c>
      <c r="Q104" s="104">
        <v>2.5448766181715499</v>
      </c>
      <c r="R104" s="104">
        <v>2.8850417927835101</v>
      </c>
      <c r="S104" s="104">
        <v>3.2691060890780199</v>
      </c>
      <c r="T104" s="104">
        <v>3.6669551337146</v>
      </c>
      <c r="U104" s="104">
        <v>4.1265174363524402</v>
      </c>
      <c r="V104" s="104">
        <v>4.9124601652665403</v>
      </c>
      <c r="W104" s="104">
        <v>6.13442508808554</v>
      </c>
      <c r="X104" s="104">
        <v>7.6348419275513004</v>
      </c>
      <c r="Y104" s="104">
        <v>9.2319733101807593</v>
      </c>
      <c r="Z104" s="104">
        <v>11.1006785743756</v>
      </c>
      <c r="AA104" s="104">
        <v>13.148637987033601</v>
      </c>
      <c r="AB104" s="104">
        <v>15.6866613162347</v>
      </c>
      <c r="AC104" s="104">
        <v>19.297901542764201</v>
      </c>
      <c r="AD104" s="104">
        <v>22.459852401545</v>
      </c>
      <c r="AE104" s="104">
        <v>25.497940951716402</v>
      </c>
      <c r="AF104" s="104">
        <v>28.9911588621015</v>
      </c>
      <c r="AG104" s="104">
        <v>34.906681162899702</v>
      </c>
      <c r="AH104" s="104">
        <v>41.704007254944699</v>
      </c>
      <c r="AI104" s="104">
        <v>48.3207229319151</v>
      </c>
      <c r="AJ104" s="104">
        <v>55.285910468559003</v>
      </c>
      <c r="AK104" s="104">
        <v>61.324672817290399</v>
      </c>
      <c r="AL104" s="104">
        <v>66.805293847731306</v>
      </c>
      <c r="AM104" s="104">
        <v>72.280802358553998</v>
      </c>
      <c r="AN104" s="104">
        <v>76.284416471369099</v>
      </c>
      <c r="AO104" s="104">
        <v>79.9203038484183</v>
      </c>
      <c r="AP104" s="104">
        <v>82.027628617175594</v>
      </c>
      <c r="AQ104" s="104">
        <v>84.624691029353599</v>
      </c>
      <c r="AR104" s="104">
        <v>87.479899679048302</v>
      </c>
      <c r="AS104" s="104">
        <v>90.654862734506395</v>
      </c>
      <c r="AT104" s="104">
        <v>93.855569363533505</v>
      </c>
      <c r="AU104" s="104">
        <v>96.576299630027606</v>
      </c>
      <c r="AV104" s="104">
        <v>100</v>
      </c>
      <c r="AW104" s="104">
        <v>103.19594597032599</v>
      </c>
      <c r="AX104" s="104">
        <v>106.18346965857501</v>
      </c>
      <c r="AY104" s="104">
        <v>110.593052920624</v>
      </c>
      <c r="AZ104" s="104">
        <v>111.931310644954</v>
      </c>
      <c r="BA104" s="104">
        <v>117.205140898176</v>
      </c>
    </row>
    <row r="105" spans="1:53">
      <c r="A105" s="104" t="s">
        <v>460</v>
      </c>
      <c r="B105" s="104" t="s">
        <v>461</v>
      </c>
    </row>
    <row r="106" spans="1:53">
      <c r="A106" s="104" t="s">
        <v>462</v>
      </c>
      <c r="B106" s="104" t="s">
        <v>463</v>
      </c>
      <c r="S106" s="104">
        <v>21.182770799076302</v>
      </c>
      <c r="T106" s="104">
        <v>25.0924501296169</v>
      </c>
      <c r="U106" s="104">
        <v>29.643060497951002</v>
      </c>
      <c r="V106" s="104">
        <v>35.833386104640297</v>
      </c>
      <c r="W106" s="104">
        <v>43.652744765721401</v>
      </c>
      <c r="X106" s="104">
        <v>51.853991503487599</v>
      </c>
      <c r="Y106" s="104">
        <v>55.905209771541102</v>
      </c>
      <c r="Z106" s="104">
        <v>59.312826455809898</v>
      </c>
      <c r="AA106" s="104">
        <v>62.6697027662536</v>
      </c>
      <c r="AB106" s="104">
        <v>64.237313262857</v>
      </c>
      <c r="AC106" s="104">
        <v>64.595166425625195</v>
      </c>
      <c r="AD106" s="104">
        <v>64.031681221564796</v>
      </c>
      <c r="AE106" s="104">
        <v>66.592948470427402</v>
      </c>
      <c r="AF106" s="104">
        <v>70.317457928148698</v>
      </c>
      <c r="AG106" s="104">
        <v>72.233072391359997</v>
      </c>
      <c r="AH106" s="104">
        <v>74.143350881137195</v>
      </c>
      <c r="AI106" s="104">
        <v>76.944736934580604</v>
      </c>
      <c r="AJ106" s="104">
        <v>79.105806175808397</v>
      </c>
      <c r="AK106" s="104">
        <v>82.088615326046096</v>
      </c>
      <c r="AL106" s="104">
        <v>83.622707688645903</v>
      </c>
      <c r="AM106" s="104">
        <v>85.3222152277351</v>
      </c>
      <c r="AN106" s="104">
        <v>86.384073941325894</v>
      </c>
      <c r="AO106" s="104">
        <v>87.5741815436472</v>
      </c>
      <c r="AP106" s="104">
        <v>88.079859072225503</v>
      </c>
      <c r="AQ106" s="104">
        <v>90.001601451983106</v>
      </c>
      <c r="AR106" s="104">
        <v>92.828545500301203</v>
      </c>
      <c r="AS106" s="104">
        <v>92.431232889248193</v>
      </c>
      <c r="AT106" s="104">
        <v>94.492530370392899</v>
      </c>
      <c r="AU106" s="104">
        <v>96.595008045389704</v>
      </c>
      <c r="AV106" s="104">
        <v>100</v>
      </c>
      <c r="AW106" s="104">
        <v>104.25604929421699</v>
      </c>
      <c r="AX106" s="104">
        <v>108.281031945154</v>
      </c>
      <c r="AY106" s="104">
        <v>116.978441405922</v>
      </c>
      <c r="AZ106" s="104">
        <v>116.61697081544401</v>
      </c>
      <c r="BA106" s="104">
        <v>120.624523582355</v>
      </c>
    </row>
    <row r="107" spans="1:53">
      <c r="A107" s="104" t="s">
        <v>464</v>
      </c>
      <c r="B107" s="104" t="s">
        <v>465</v>
      </c>
    </row>
    <row r="108" spans="1:53">
      <c r="A108" s="104" t="s">
        <v>466</v>
      </c>
      <c r="B108" s="104" t="s">
        <v>467</v>
      </c>
      <c r="C108" s="104">
        <v>2.3537310629858501</v>
      </c>
      <c r="D108" s="104">
        <v>2.3407070362001301</v>
      </c>
      <c r="E108" s="104">
        <v>2.38875122390436</v>
      </c>
      <c r="F108" s="104">
        <v>2.3923690091168299</v>
      </c>
      <c r="G108" s="104">
        <v>2.3877382440389101</v>
      </c>
      <c r="H108" s="104">
        <v>2.3686363380865201</v>
      </c>
      <c r="I108" s="104">
        <v>2.3848440158613999</v>
      </c>
      <c r="J108" s="104">
        <v>2.3964209285656102</v>
      </c>
      <c r="K108" s="104">
        <v>2.4425838679476701</v>
      </c>
      <c r="L108" s="104">
        <v>2.4938117066410701</v>
      </c>
      <c r="M108" s="104">
        <v>2.5522751157651999</v>
      </c>
      <c r="N108" s="104">
        <v>2.5406982030653298</v>
      </c>
      <c r="O108" s="104">
        <v>2.5541563640786902</v>
      </c>
      <c r="P108" s="104">
        <v>2.90652864433972</v>
      </c>
      <c r="Q108" s="104">
        <v>3.3859575414601299</v>
      </c>
      <c r="R108" s="104">
        <v>3.8315239689391101</v>
      </c>
      <c r="S108" s="104">
        <v>4.2424549145790902</v>
      </c>
      <c r="T108" s="104">
        <v>4.7653196511732601</v>
      </c>
      <c r="U108" s="104">
        <v>5.1602682120789201</v>
      </c>
      <c r="V108" s="104">
        <v>5.7456173478779098</v>
      </c>
      <c r="W108" s="104">
        <v>6.3675139624113504</v>
      </c>
      <c r="X108" s="104">
        <v>7.0955161604818997</v>
      </c>
      <c r="Y108" s="104">
        <v>7.1173267526686503</v>
      </c>
      <c r="Z108" s="104">
        <v>7.4403593069509704</v>
      </c>
      <c r="AA108" s="104">
        <v>7.6938337564482602</v>
      </c>
      <c r="AB108" s="104">
        <v>9.1315644132634102</v>
      </c>
      <c r="AC108" s="104">
        <v>12.5039535429939</v>
      </c>
      <c r="AD108" s="104">
        <v>14.044842405967</v>
      </c>
      <c r="AE108" s="104">
        <v>15.566278578627101</v>
      </c>
      <c r="AF108" s="104">
        <v>17.3388312989639</v>
      </c>
      <c r="AG108" s="104">
        <v>24.486221300321599</v>
      </c>
      <c r="AH108" s="104">
        <v>32.607424768256202</v>
      </c>
      <c r="AI108" s="104">
        <v>35.8831399218681</v>
      </c>
      <c r="AJ108" s="104">
        <v>40.124415885560403</v>
      </c>
      <c r="AK108" s="104">
        <v>44.4800500892744</v>
      </c>
      <c r="AL108" s="104">
        <v>48.221450859469698</v>
      </c>
      <c r="AM108" s="104">
        <v>53.553256431616603</v>
      </c>
      <c r="AN108" s="104">
        <v>58.497776623896002</v>
      </c>
      <c r="AO108" s="104">
        <v>62.366504094321698</v>
      </c>
      <c r="AP108" s="104">
        <v>65.618050753908406</v>
      </c>
      <c r="AQ108" s="104">
        <v>69.540420491560795</v>
      </c>
      <c r="AR108" s="104">
        <v>74.607047675451497</v>
      </c>
      <c r="AS108" s="104">
        <v>80.6745632217945</v>
      </c>
      <c r="AT108" s="104">
        <v>85.195143618596802</v>
      </c>
      <c r="AU108" s="104">
        <v>91.6517619188634</v>
      </c>
      <c r="AV108" s="104">
        <v>100</v>
      </c>
      <c r="AW108" s="104">
        <v>106.56085282795399</v>
      </c>
      <c r="AX108" s="104">
        <v>113.830026650874</v>
      </c>
      <c r="AY108" s="104">
        <v>126.75629256736801</v>
      </c>
      <c r="AZ108" s="104">
        <v>129.11282203138899</v>
      </c>
      <c r="BA108" s="104">
        <v>134.09594314480401</v>
      </c>
    </row>
    <row r="109" spans="1:53">
      <c r="A109" s="104" t="s">
        <v>468</v>
      </c>
      <c r="B109" s="104" t="s">
        <v>469</v>
      </c>
      <c r="AU109" s="104">
        <v>76.1189663578741</v>
      </c>
      <c r="AV109" s="104">
        <v>100</v>
      </c>
      <c r="AW109" s="104">
        <v>134.69527059970699</v>
      </c>
      <c r="AX109" s="104">
        <v>165.46562652364699</v>
      </c>
      <c r="AY109" s="104">
        <v>195.88493417844899</v>
      </c>
      <c r="AZ109" s="104">
        <v>205.060945880058</v>
      </c>
      <c r="BA109" s="104">
        <v>236.76743052169601</v>
      </c>
    </row>
    <row r="110" spans="1:53">
      <c r="A110" s="104" t="s">
        <v>470</v>
      </c>
      <c r="B110" s="104" t="s">
        <v>471</v>
      </c>
      <c r="AD110" s="104">
        <v>1.41190939432373</v>
      </c>
      <c r="AE110" s="104">
        <v>2.2630335463898699</v>
      </c>
      <c r="AF110" s="104">
        <v>4.0912962706596998</v>
      </c>
      <c r="AG110" s="104">
        <v>5.4415049589361599</v>
      </c>
      <c r="AH110" s="104">
        <v>8.5755552347516399</v>
      </c>
      <c r="AI110" s="104">
        <v>14.5427384085292</v>
      </c>
      <c r="AJ110" s="104">
        <v>21.538983153041901</v>
      </c>
      <c r="AK110" s="104">
        <v>24.807814069526302</v>
      </c>
      <c r="AL110" s="104">
        <v>36.061955420084601</v>
      </c>
      <c r="AM110" s="104">
        <v>54.357647702998001</v>
      </c>
      <c r="AN110" s="104">
        <v>81.047754759876398</v>
      </c>
      <c r="AO110" s="104">
        <v>87.542723413045707</v>
      </c>
      <c r="AP110" s="104">
        <v>85.716315081580802</v>
      </c>
      <c r="AQ110" s="104">
        <v>93.119051157941797</v>
      </c>
      <c r="AR110" s="104">
        <v>96.236791206134299</v>
      </c>
      <c r="AS110" s="104">
        <v>99.412722486960703</v>
      </c>
      <c r="AT110" s="104">
        <v>95.930706873007694</v>
      </c>
      <c r="AU110" s="104">
        <v>96.778065394001899</v>
      </c>
      <c r="AV110" s="104">
        <v>100</v>
      </c>
      <c r="AW110" s="104">
        <v>101.954737176289</v>
      </c>
      <c r="AX110" s="104">
        <v>106.662433670461</v>
      </c>
      <c r="AY110" s="104">
        <v>117.819402240464</v>
      </c>
      <c r="AZ110" s="104">
        <v>115.87373577033</v>
      </c>
      <c r="BA110" s="104">
        <v>118.791264250645</v>
      </c>
    </row>
    <row r="111" spans="1:53">
      <c r="A111" s="104" t="s">
        <v>472</v>
      </c>
      <c r="B111" s="104" t="s">
        <v>473</v>
      </c>
      <c r="AK111" s="104">
        <v>52.491137954030101</v>
      </c>
      <c r="AL111" s="104">
        <v>58.900582167364298</v>
      </c>
      <c r="AM111" s="104">
        <v>63.079408822417903</v>
      </c>
      <c r="AN111" s="104">
        <v>65.322305009459697</v>
      </c>
      <c r="AO111" s="104">
        <v>68.318290427186696</v>
      </c>
      <c r="AP111" s="104">
        <v>73.468273048902105</v>
      </c>
      <c r="AQ111" s="104">
        <v>77.985501651299202</v>
      </c>
      <c r="AR111" s="104">
        <v>80.034502970565995</v>
      </c>
      <c r="AS111" s="104">
        <v>84.309157950492406</v>
      </c>
      <c r="AT111" s="104">
        <v>89.351670258089996</v>
      </c>
      <c r="AU111" s="104">
        <v>93.523022804399702</v>
      </c>
      <c r="AV111" s="104">
        <v>100</v>
      </c>
      <c r="AW111" s="104">
        <v>106.578572667838</v>
      </c>
      <c r="AX111" s="104">
        <v>119.69245471935101</v>
      </c>
      <c r="AY111" s="104">
        <v>129.38809700902601</v>
      </c>
      <c r="AZ111" s="104">
        <v>133.15763603870701</v>
      </c>
      <c r="BA111" s="104">
        <v>135.936192044048</v>
      </c>
    </row>
    <row r="112" spans="1:53">
      <c r="A112" s="104" t="s">
        <v>474</v>
      </c>
      <c r="B112" s="104" t="s">
        <v>475</v>
      </c>
      <c r="C112" s="104">
        <v>0.92338821872455801</v>
      </c>
      <c r="D112" s="104">
        <v>0.95828958217150095</v>
      </c>
      <c r="E112" s="104">
        <v>0.95297199245814601</v>
      </c>
      <c r="F112" s="104">
        <v>0.99401479754228605</v>
      </c>
      <c r="G112" s="104">
        <v>1.0850878832753601</v>
      </c>
      <c r="H112" s="104">
        <v>1.1096536498181799</v>
      </c>
      <c r="I112" s="104">
        <v>1.2017752743665</v>
      </c>
      <c r="J112" s="104">
        <v>1.1664994327710001</v>
      </c>
      <c r="K112" s="104">
        <v>1.1818530368651201</v>
      </c>
      <c r="L112" s="104">
        <v>1.1985547622903401</v>
      </c>
      <c r="M112" s="104">
        <v>1.2149569051959599</v>
      </c>
      <c r="N112" s="104">
        <v>1.3313447137727401</v>
      </c>
      <c r="O112" s="104">
        <v>1.3738105358169299</v>
      </c>
      <c r="P112" s="104">
        <v>1.6862002073492499</v>
      </c>
      <c r="Q112" s="104">
        <v>1.93829889696347</v>
      </c>
      <c r="R112" s="104">
        <v>2.26342082554623</v>
      </c>
      <c r="S112" s="104">
        <v>2.4227238299454799</v>
      </c>
      <c r="T112" s="104">
        <v>2.5800046523409801</v>
      </c>
      <c r="U112" s="104">
        <v>2.5110257773769402</v>
      </c>
      <c r="V112" s="104">
        <v>2.8398175918156299</v>
      </c>
      <c r="W112" s="104">
        <v>3.3446890317084899</v>
      </c>
      <c r="X112" s="104">
        <v>3.7078665157236901</v>
      </c>
      <c r="Y112" s="104">
        <v>3.9807373958883399</v>
      </c>
      <c r="Z112" s="104">
        <v>4.3885107336763598</v>
      </c>
      <c r="AA112" s="104">
        <v>4.6694646123315104</v>
      </c>
      <c r="AB112" s="104">
        <v>5.1667083817093804</v>
      </c>
      <c r="AC112" s="104">
        <v>5.33617262600493</v>
      </c>
      <c r="AD112" s="104">
        <v>4.7252094295461697</v>
      </c>
      <c r="AE112" s="104">
        <v>4.9192013933852596</v>
      </c>
      <c r="AF112" s="104">
        <v>5.2598022264475599</v>
      </c>
      <c r="AG112" s="104">
        <v>6.3788794316400503</v>
      </c>
      <c r="AH112" s="104">
        <v>7.36249673104831</v>
      </c>
      <c r="AI112" s="104">
        <v>8.7877652671382194</v>
      </c>
      <c r="AJ112" s="104">
        <v>11.398256313453899</v>
      </c>
      <c r="AK112" s="104">
        <v>15.881375120545</v>
      </c>
      <c r="AL112" s="104">
        <v>20.2659345718059</v>
      </c>
      <c r="AM112" s="104">
        <v>24.437392713163401</v>
      </c>
      <c r="AN112" s="104">
        <v>29.461478074665401</v>
      </c>
      <c r="AO112" s="104">
        <v>32.594511291306503</v>
      </c>
      <c r="AP112" s="104">
        <v>35.420767413899299</v>
      </c>
      <c r="AQ112" s="104">
        <v>40.276147571727797</v>
      </c>
      <c r="AR112" s="104">
        <v>45.984598910762998</v>
      </c>
      <c r="AS112" s="104">
        <v>50.515665512582402</v>
      </c>
      <c r="AT112" s="104">
        <v>70.358949153080005</v>
      </c>
      <c r="AU112" s="104">
        <v>86.409029477298503</v>
      </c>
      <c r="AV112" s="104">
        <v>100</v>
      </c>
      <c r="AW112" s="104">
        <v>113.065712094094</v>
      </c>
      <c r="AX112" s="104">
        <v>122.708843189539</v>
      </c>
      <c r="AY112" s="104">
        <v>141.75285823866699</v>
      </c>
      <c r="AZ112" s="104">
        <v>141.73211089600801</v>
      </c>
      <c r="BA112" s="104">
        <v>149.805896216896</v>
      </c>
    </row>
    <row r="113" spans="1:53">
      <c r="A113" s="104" t="s">
        <v>476</v>
      </c>
      <c r="B113" s="104" t="s">
        <v>477</v>
      </c>
      <c r="C113" s="104">
        <v>2.16988388494239</v>
      </c>
      <c r="D113" s="104">
        <v>2.2037990045871001</v>
      </c>
      <c r="E113" s="104">
        <v>2.2278677991806801</v>
      </c>
      <c r="F113" s="104">
        <v>2.2965185655666001</v>
      </c>
      <c r="G113" s="104">
        <v>2.3992212061146598</v>
      </c>
      <c r="H113" s="104">
        <v>2.47566697984331</v>
      </c>
      <c r="I113" s="104">
        <v>2.5198386880942198</v>
      </c>
      <c r="J113" s="104">
        <v>2.57254970656982</v>
      </c>
      <c r="K113" s="104">
        <v>2.62043063171875</v>
      </c>
      <c r="L113" s="104">
        <v>2.6534012687724098</v>
      </c>
      <c r="M113" s="104">
        <v>2.7298427457679599</v>
      </c>
      <c r="N113" s="104">
        <v>2.7905339184395701</v>
      </c>
      <c r="O113" s="104">
        <v>2.89133586612598</v>
      </c>
      <c r="P113" s="104">
        <v>3.0414887673651001</v>
      </c>
      <c r="Q113" s="104">
        <v>3.43230631869922</v>
      </c>
      <c r="R113" s="104">
        <v>3.7198018736673801</v>
      </c>
      <c r="S113" s="104">
        <v>3.9014553835627099</v>
      </c>
      <c r="T113" s="104">
        <v>4.23053174195151</v>
      </c>
      <c r="U113" s="104">
        <v>4.4737164407386798</v>
      </c>
      <c r="V113" s="104">
        <v>5.0166178524483396</v>
      </c>
      <c r="W113" s="104">
        <v>5.9226964447996604</v>
      </c>
      <c r="X113" s="104">
        <v>6.4797669867489098</v>
      </c>
      <c r="Y113" s="104">
        <v>7.0618199426097901</v>
      </c>
      <c r="Z113" s="104">
        <v>7.6446186421345299</v>
      </c>
      <c r="AA113" s="104">
        <v>8.0059314635289507</v>
      </c>
      <c r="AB113" s="104">
        <v>8.27514493827106</v>
      </c>
      <c r="AC113" s="104">
        <v>8.6353391441379799</v>
      </c>
      <c r="AD113" s="104">
        <v>8.8501133289953895</v>
      </c>
      <c r="AE113" s="104">
        <v>9.2475947197140993</v>
      </c>
      <c r="AF113" s="104">
        <v>10.1585206460986</v>
      </c>
      <c r="AG113" s="104">
        <v>12.5277483727654</v>
      </c>
      <c r="AH113" s="104">
        <v>16.783707653875702</v>
      </c>
      <c r="AI113" s="104">
        <v>18.253941353316499</v>
      </c>
      <c r="AJ113" s="104">
        <v>20.215993021198301</v>
      </c>
      <c r="AK113" s="104">
        <v>24.608796270783099</v>
      </c>
      <c r="AL113" s="104">
        <v>31.8596622406859</v>
      </c>
      <c r="AM113" s="104">
        <v>39.454316055094097</v>
      </c>
      <c r="AN113" s="104">
        <v>47.424035327515497</v>
      </c>
      <c r="AO113" s="104">
        <v>53.906003574808103</v>
      </c>
      <c r="AP113" s="104">
        <v>60.193460203974404</v>
      </c>
      <c r="AQ113" s="104">
        <v>66.843654715592294</v>
      </c>
      <c r="AR113" s="104">
        <v>73.304594679844399</v>
      </c>
      <c r="AS113" s="104">
        <v>78.948216678965196</v>
      </c>
      <c r="AT113" s="104">
        <v>85.006834191988204</v>
      </c>
      <c r="AU113" s="104">
        <v>91.904111029334402</v>
      </c>
      <c r="AV113" s="104">
        <v>100</v>
      </c>
      <c r="AW113" s="104">
        <v>105.57775207654301</v>
      </c>
      <c r="AX113" s="104">
        <v>112.90085164546301</v>
      </c>
      <c r="AY113" s="104">
        <v>125.778572179582</v>
      </c>
      <c r="AZ113" s="104">
        <v>132.68636315844799</v>
      </c>
      <c r="BA113" s="104">
        <v>138.92335190831699</v>
      </c>
    </row>
    <row r="114" spans="1:53">
      <c r="A114" s="104" t="s">
        <v>478</v>
      </c>
      <c r="B114" s="104" t="s">
        <v>479</v>
      </c>
      <c r="X114" s="104">
        <v>32.297447280799098</v>
      </c>
      <c r="Y114" s="104">
        <v>35.849056603773597</v>
      </c>
      <c r="Z114" s="104">
        <v>39.400665926748097</v>
      </c>
      <c r="AA114" s="104">
        <v>42.841287458379597</v>
      </c>
      <c r="AB114" s="104">
        <v>44.395116537180897</v>
      </c>
      <c r="AC114" s="104">
        <v>45.948945615982197</v>
      </c>
      <c r="AD114" s="104">
        <v>48.501664816870203</v>
      </c>
      <c r="AE114" s="104">
        <v>52.386237513873503</v>
      </c>
      <c r="AF114" s="104">
        <v>57.713651498335203</v>
      </c>
      <c r="AG114" s="104">
        <v>63.596004439511702</v>
      </c>
      <c r="AH114" s="104">
        <v>70.810210876803595</v>
      </c>
      <c r="AI114" s="104">
        <v>77.580466148723701</v>
      </c>
      <c r="AJ114" s="104">
        <v>84.350721420643694</v>
      </c>
      <c r="AK114" s="104">
        <v>91.786903440621501</v>
      </c>
      <c r="AL114" s="104">
        <v>100.11098779134301</v>
      </c>
      <c r="AM114" s="104">
        <v>106.437291897891</v>
      </c>
      <c r="AN114" s="104">
        <v>112.652608213097</v>
      </c>
      <c r="AO114" s="104">
        <v>115.87125416204201</v>
      </c>
      <c r="AP114" s="104">
        <v>111.20976692563799</v>
      </c>
      <c r="AQ114" s="104">
        <v>107.103218645949</v>
      </c>
      <c r="AR114" s="104">
        <v>105.327413984462</v>
      </c>
      <c r="AS114" s="104">
        <v>102.10876803551599</v>
      </c>
      <c r="AT114" s="104">
        <v>99.5560488346282</v>
      </c>
      <c r="AU114" s="104">
        <v>99.1120976692564</v>
      </c>
      <c r="AV114" s="104">
        <v>100</v>
      </c>
      <c r="AW114" s="104">
        <v>102.10876803551599</v>
      </c>
      <c r="AX114" s="104">
        <v>104.10654827968899</v>
      </c>
      <c r="AY114" s="104">
        <v>108.54605993340699</v>
      </c>
      <c r="AZ114" s="104">
        <v>109.21198668146501</v>
      </c>
      <c r="BA114" s="104">
        <v>111.764705882353</v>
      </c>
    </row>
    <row r="115" spans="1:53">
      <c r="A115" s="104" t="s">
        <v>480</v>
      </c>
      <c r="B115" s="104" t="s">
        <v>481</v>
      </c>
      <c r="O115" s="104">
        <v>2.9412105167559499</v>
      </c>
      <c r="P115" s="104">
        <v>3.04085808616699</v>
      </c>
      <c r="Q115" s="104">
        <v>3.0955035274344298</v>
      </c>
      <c r="R115" s="104">
        <v>3.2144377232238801</v>
      </c>
      <c r="S115" s="104">
        <v>3.3825013315630299</v>
      </c>
      <c r="T115" s="104">
        <v>3.5147197805177299</v>
      </c>
      <c r="U115" s="104">
        <v>3.6794597138414602</v>
      </c>
      <c r="V115" s="104">
        <v>4.0097431898977298</v>
      </c>
      <c r="W115" s="104">
        <v>4.3820822261902004</v>
      </c>
      <c r="X115" s="104">
        <v>4.57977014616558</v>
      </c>
      <c r="Y115" s="104">
        <v>4.9010778406172504</v>
      </c>
      <c r="Z115" s="104">
        <v>5.2149141103295502</v>
      </c>
      <c r="AA115" s="104">
        <v>5.6660475870426303</v>
      </c>
      <c r="AB115" s="104">
        <v>6.0630595758240498</v>
      </c>
      <c r="AC115" s="104">
        <v>6.3838964783780998</v>
      </c>
      <c r="AD115" s="104">
        <v>6.9381611746013103</v>
      </c>
      <c r="AE115" s="104">
        <v>8.0335539379668699</v>
      </c>
      <c r="AF115" s="104">
        <v>9.3952160677040002</v>
      </c>
      <c r="AG115" s="104">
        <v>12.117024562284399</v>
      </c>
      <c r="AH115" s="104">
        <v>16.265167822077299</v>
      </c>
      <c r="AI115" s="104">
        <v>19.9979915009263</v>
      </c>
      <c r="AJ115" s="104">
        <v>24.487751262058399</v>
      </c>
      <c r="AK115" s="104">
        <v>29.107705927549201</v>
      </c>
      <c r="AL115" s="104">
        <v>37.346022201377799</v>
      </c>
      <c r="AM115" s="104">
        <v>46.095501953646597</v>
      </c>
      <c r="AN115" s="104">
        <v>54.537492002161699</v>
      </c>
      <c r="AO115" s="104">
        <v>62.268217988458296</v>
      </c>
      <c r="AP115" s="104">
        <v>68.5142967182462</v>
      </c>
      <c r="AQ115" s="104">
        <v>75.2169510687594</v>
      </c>
      <c r="AR115" s="104">
        <v>82.098819115299193</v>
      </c>
      <c r="AS115" s="104">
        <v>86.636932308781596</v>
      </c>
      <c r="AT115" s="104">
        <v>90.439554978537601</v>
      </c>
      <c r="AU115" s="104">
        <v>96.571334505314198</v>
      </c>
      <c r="AV115" s="104">
        <v>100</v>
      </c>
      <c r="AW115" s="104">
        <v>103.878718606543</v>
      </c>
      <c r="AX115" s="104">
        <v>112.120995645449</v>
      </c>
      <c r="AY115" s="104">
        <v>118.922730011616</v>
      </c>
      <c r="AZ115" s="104">
        <v>123.927979078276</v>
      </c>
      <c r="BA115" s="104">
        <v>129.97620837241601</v>
      </c>
    </row>
    <row r="116" spans="1:53">
      <c r="A116" s="104" t="s">
        <v>482</v>
      </c>
      <c r="B116" s="104" t="s">
        <v>483</v>
      </c>
      <c r="C116" s="104">
        <v>6.3806740643156501E-2</v>
      </c>
      <c r="D116" s="104">
        <v>6.6756443981891206E-2</v>
      </c>
      <c r="E116" s="104">
        <v>7.4053078556655993E-2</v>
      </c>
      <c r="F116" s="104">
        <v>8.3523178749436003E-2</v>
      </c>
      <c r="G116" s="104">
        <v>9.9668923340405002E-2</v>
      </c>
      <c r="H116" s="104">
        <v>0.10696555791517</v>
      </c>
      <c r="I116" s="104">
        <v>0.118453876181821</v>
      </c>
      <c r="J116" s="104">
        <v>0.122335064785419</v>
      </c>
      <c r="K116" s="104">
        <v>0.13779137673411501</v>
      </c>
      <c r="L116" s="104">
        <v>0.16837514293046901</v>
      </c>
      <c r="M116" s="104">
        <v>0.19040860889988601</v>
      </c>
      <c r="N116" s="104">
        <v>0.203234059240293</v>
      </c>
      <c r="O116" s="104">
        <v>0.222965521302458</v>
      </c>
      <c r="P116" s="104">
        <v>0.26967975773463199</v>
      </c>
      <c r="Q116" s="104">
        <v>0.38490820760066102</v>
      </c>
      <c r="R116" s="104">
        <v>0.57515896480405004</v>
      </c>
      <c r="S116" s="104">
        <v>0.76370623911607305</v>
      </c>
      <c r="T116" s="104">
        <v>0.99774524787745</v>
      </c>
      <c r="U116" s="104">
        <v>1.4370816327453</v>
      </c>
      <c r="V116" s="104">
        <v>2.0899272887638798</v>
      </c>
      <c r="W116" s="104">
        <v>3.31349965035845</v>
      </c>
      <c r="X116" s="104">
        <v>4.9969381344315096</v>
      </c>
      <c r="Y116" s="104">
        <v>7.5467315456738797</v>
      </c>
      <c r="Z116" s="104">
        <v>13.9027383099302</v>
      </c>
      <c r="AA116" s="104">
        <v>17.959414461794101</v>
      </c>
      <c r="AB116" s="104">
        <v>23.650257727465501</v>
      </c>
      <c r="AC116" s="104">
        <v>28.831963500392799</v>
      </c>
      <c r="AD116" s="104">
        <v>33.949342762140098</v>
      </c>
      <c r="AE116" s="104">
        <v>42.691589361340696</v>
      </c>
      <c r="AF116" s="104">
        <v>51.553592763269897</v>
      </c>
      <c r="AG116" s="104">
        <v>59.549925562616899</v>
      </c>
      <c r="AH116" s="104">
        <v>63.6045487407197</v>
      </c>
      <c r="AI116" s="104">
        <v>66.122863220959402</v>
      </c>
      <c r="AJ116" s="104">
        <v>68.822523716759505</v>
      </c>
      <c r="AK116" s="104">
        <v>69.890070072513097</v>
      </c>
      <c r="AL116" s="104">
        <v>71.046578624579297</v>
      </c>
      <c r="AM116" s="104">
        <v>72.678692764625794</v>
      </c>
      <c r="AN116" s="104">
        <v>73.948388603385894</v>
      </c>
      <c r="AO116" s="104">
        <v>75.217879144769398</v>
      </c>
      <c r="AP116" s="104">
        <v>77.643467643467403</v>
      </c>
      <c r="AQ116" s="104">
        <v>81.617826617826395</v>
      </c>
      <c r="AR116" s="104">
        <v>86.8376068376066</v>
      </c>
      <c r="AS116" s="104">
        <v>91.330891330891603</v>
      </c>
      <c r="AT116" s="104">
        <v>93.216727716727505</v>
      </c>
      <c r="AU116" s="104">
        <v>96.153846153846203</v>
      </c>
      <c r="AV116" s="104">
        <v>100</v>
      </c>
      <c r="AW116" s="104">
        <v>106.675824175824</v>
      </c>
      <c r="AX116" s="104">
        <v>112.077533577533</v>
      </c>
      <c r="AY116" s="104">
        <v>126.286935286936</v>
      </c>
      <c r="AZ116" s="104">
        <v>141.44505494505501</v>
      </c>
      <c r="BA116" s="104">
        <v>149.07814407814399</v>
      </c>
    </row>
    <row r="117" spans="1:53">
      <c r="A117" s="104" t="s">
        <v>484</v>
      </c>
      <c r="B117" s="104" t="s">
        <v>485</v>
      </c>
      <c r="C117" s="104">
        <v>3.9313365247087901</v>
      </c>
      <c r="D117" s="104">
        <v>4.0002143883492201</v>
      </c>
      <c r="E117" s="104">
        <v>4.1432684128332404</v>
      </c>
      <c r="F117" s="104">
        <v>4.2651292485048202</v>
      </c>
      <c r="G117" s="104">
        <v>4.8346961978392997</v>
      </c>
      <c r="H117" s="104">
        <v>5.2929989059084601</v>
      </c>
      <c r="I117" s="104">
        <v>5.8652150038445097</v>
      </c>
      <c r="J117" s="104">
        <v>6.6308189496941203</v>
      </c>
      <c r="K117" s="104">
        <v>6.8295050948108003</v>
      </c>
      <c r="L117" s="104">
        <v>6.8687551240913196</v>
      </c>
      <c r="M117" s="104">
        <v>7.2187345518426502</v>
      </c>
      <c r="N117" s="104">
        <v>7.4411513844322501</v>
      </c>
      <c r="O117" s="104">
        <v>7.9219642431186497</v>
      </c>
      <c r="P117" s="104">
        <v>9.2630069102031491</v>
      </c>
      <c r="Q117" s="104">
        <v>11.9123838866384</v>
      </c>
      <c r="R117" s="104">
        <v>12.5959885632741</v>
      </c>
      <c r="S117" s="104">
        <v>11.6343628459014</v>
      </c>
      <c r="T117" s="104">
        <v>12.6025302348209</v>
      </c>
      <c r="U117" s="104">
        <v>12.919801304838501</v>
      </c>
      <c r="V117" s="104">
        <v>13.727697740862499</v>
      </c>
      <c r="W117" s="104">
        <v>15.287886404763301</v>
      </c>
      <c r="X117" s="104">
        <v>17.292908733843198</v>
      </c>
      <c r="Y117" s="104">
        <v>18.6568472513414</v>
      </c>
      <c r="Z117" s="104">
        <v>20.871203069917499</v>
      </c>
      <c r="AA117" s="104">
        <v>22.608016865580598</v>
      </c>
      <c r="AB117" s="104">
        <v>23.864017802557299</v>
      </c>
      <c r="AC117" s="104">
        <v>25.9475401901983</v>
      </c>
      <c r="AD117" s="104">
        <v>28.230583560015301</v>
      </c>
      <c r="AE117" s="104">
        <v>30.8799605364506</v>
      </c>
      <c r="AF117" s="104">
        <v>31.8874378109453</v>
      </c>
      <c r="AG117" s="104">
        <v>34.748134328358198</v>
      </c>
      <c r="AH117" s="104">
        <v>39.567786069651703</v>
      </c>
      <c r="AI117" s="104">
        <v>44.2319651741293</v>
      </c>
      <c r="AJ117" s="104">
        <v>47.046019900497598</v>
      </c>
      <c r="AK117" s="104">
        <v>51.850124378109498</v>
      </c>
      <c r="AL117" s="104">
        <v>57.151741293532297</v>
      </c>
      <c r="AM117" s="104">
        <v>62.282338308457597</v>
      </c>
      <c r="AN117" s="104">
        <v>66.744402985074601</v>
      </c>
      <c r="AO117" s="104">
        <v>75.575248756218798</v>
      </c>
      <c r="AP117" s="104">
        <v>79.104477611940297</v>
      </c>
      <c r="AQ117" s="104">
        <v>82.276119402985103</v>
      </c>
      <c r="AR117" s="104">
        <v>85.307835820895505</v>
      </c>
      <c r="AS117" s="104">
        <v>89.054726368159194</v>
      </c>
      <c r="AT117" s="104">
        <v>92.444029850746304</v>
      </c>
      <c r="AU117" s="104">
        <v>95.926616915422898</v>
      </c>
      <c r="AV117" s="104">
        <v>100</v>
      </c>
      <c r="AW117" s="104">
        <v>106.14552238806</v>
      </c>
      <c r="AX117" s="104">
        <v>112.90698871004599</v>
      </c>
      <c r="AY117" s="104">
        <v>122.336773159099</v>
      </c>
      <c r="AZ117" s="104">
        <v>135.643822459457</v>
      </c>
      <c r="BA117" s="104">
        <v>151.91063240076099</v>
      </c>
    </row>
    <row r="118" spans="1:53">
      <c r="A118" s="104" t="s">
        <v>486</v>
      </c>
      <c r="B118" s="104" t="s">
        <v>487</v>
      </c>
      <c r="C118" s="104">
        <v>4.0386928463748302E-4</v>
      </c>
      <c r="D118" s="104">
        <v>4.5916679060251699E-4</v>
      </c>
      <c r="E118" s="104">
        <v>1.0625020788995901E-3</v>
      </c>
      <c r="F118" s="104">
        <v>2.6128071568478702E-3</v>
      </c>
      <c r="G118" s="104">
        <v>5.4606287140471403E-3</v>
      </c>
      <c r="H118" s="104">
        <v>2.2211823199597899E-2</v>
      </c>
      <c r="I118" s="104">
        <v>0.274594577701333</v>
      </c>
      <c r="J118" s="104">
        <v>0.56566483006474499</v>
      </c>
      <c r="K118" s="104">
        <v>1.29448460504703</v>
      </c>
      <c r="L118" s="104">
        <v>1.4953963043985099</v>
      </c>
      <c r="M118" s="104">
        <v>1.6800611579026501</v>
      </c>
      <c r="N118" s="104">
        <v>1.75328637862301</v>
      </c>
      <c r="O118" s="104">
        <v>1.8674719571838101</v>
      </c>
      <c r="P118" s="104">
        <v>2.4470953449483801</v>
      </c>
      <c r="Q118" s="104">
        <v>3.4406700585976999</v>
      </c>
      <c r="R118" s="104">
        <v>4.0962646128596303</v>
      </c>
      <c r="S118" s="104">
        <v>4.90975104929983</v>
      </c>
      <c r="T118" s="104">
        <v>5.4516176826304603</v>
      </c>
      <c r="U118" s="104">
        <v>5.8937149527296002</v>
      </c>
      <c r="V118" s="104">
        <v>6.8520500289072297</v>
      </c>
      <c r="W118" s="104">
        <v>8.0865942156675992</v>
      </c>
      <c r="X118" s="104">
        <v>9.0767471954509702</v>
      </c>
      <c r="Y118" s="104">
        <v>9.9373542981610505</v>
      </c>
      <c r="Z118" s="104">
        <v>11.1086990653875</v>
      </c>
      <c r="AA118" s="104">
        <v>12.2701716176601</v>
      </c>
      <c r="AB118" s="104">
        <v>12.850476792727401</v>
      </c>
      <c r="AC118" s="104">
        <v>13.5992993832526</v>
      </c>
      <c r="AD118" s="104">
        <v>14.8607011678444</v>
      </c>
      <c r="AE118" s="104">
        <v>16.055972045467001</v>
      </c>
      <c r="AF118" s="104">
        <v>17.0863898668958</v>
      </c>
      <c r="AG118" s="104">
        <v>18.421294387042298</v>
      </c>
      <c r="AH118" s="104">
        <v>20.155867681924999</v>
      </c>
      <c r="AI118" s="104">
        <v>21.672745015767902</v>
      </c>
      <c r="AJ118" s="104">
        <v>23.7723540678925</v>
      </c>
      <c r="AK118" s="104">
        <v>25.7974013936782</v>
      </c>
      <c r="AL118" s="104">
        <v>28.230626375190699</v>
      </c>
      <c r="AM118" s="104">
        <v>30.4801782396231</v>
      </c>
      <c r="AN118" s="104">
        <v>32.379061695894102</v>
      </c>
      <c r="AO118" s="104">
        <v>51.284252677530297</v>
      </c>
      <c r="AP118" s="104">
        <v>61.791943482434</v>
      </c>
      <c r="AQ118" s="104">
        <v>64.090618613420006</v>
      </c>
      <c r="AR118" s="104">
        <v>71.4623808594541</v>
      </c>
      <c r="AS118" s="104">
        <v>79.951223019971806</v>
      </c>
      <c r="AT118" s="104">
        <v>85.216586054816005</v>
      </c>
      <c r="AU118" s="104">
        <v>90.537101437689003</v>
      </c>
      <c r="AV118" s="104">
        <v>100</v>
      </c>
      <c r="AW118" s="104">
        <v>113.109415283592</v>
      </c>
      <c r="AX118" s="104">
        <v>120.356842770529</v>
      </c>
      <c r="AY118" s="104">
        <v>132.12363204215001</v>
      </c>
      <c r="AZ118" s="104">
        <v>138.483435210523</v>
      </c>
      <c r="BA118" s="104">
        <v>145.59145051635201</v>
      </c>
    </row>
    <row r="119" spans="1:53">
      <c r="A119" s="104" t="s">
        <v>488</v>
      </c>
      <c r="B119" s="104" t="s">
        <v>489</v>
      </c>
      <c r="C119" s="104">
        <v>0.28624127967306201</v>
      </c>
      <c r="D119" s="104">
        <v>0.29529384447024998</v>
      </c>
      <c r="E119" s="104">
        <v>0.297423859717249</v>
      </c>
      <c r="F119" s="104">
        <v>0.29852982917138998</v>
      </c>
      <c r="G119" s="104">
        <v>0.30991721837513098</v>
      </c>
      <c r="H119" s="104">
        <v>0.316593996937786</v>
      </c>
      <c r="I119" s="104">
        <v>0.31536514198578203</v>
      </c>
      <c r="J119" s="104">
        <v>0.32040344728183001</v>
      </c>
      <c r="K119" s="104">
        <v>0.32261538619297903</v>
      </c>
      <c r="L119" s="104">
        <v>0.33420758455586502</v>
      </c>
      <c r="M119" s="104">
        <v>0.33977839366110202</v>
      </c>
      <c r="N119" s="104">
        <v>0.354033111080997</v>
      </c>
      <c r="O119" s="104">
        <v>0.37668500399143701</v>
      </c>
      <c r="P119" s="104">
        <v>0.41367353798428302</v>
      </c>
      <c r="Q119" s="104">
        <v>0.47261761375049</v>
      </c>
      <c r="R119" s="104">
        <v>0.53348689560414297</v>
      </c>
      <c r="S119" s="104">
        <v>0.59353694082530595</v>
      </c>
      <c r="T119" s="104">
        <v>0.75550002322987497</v>
      </c>
      <c r="U119" s="104">
        <v>0.84405950329001</v>
      </c>
      <c r="V119" s="104">
        <v>0.93257802151971503</v>
      </c>
      <c r="W119" s="104">
        <v>1.12509863034405</v>
      </c>
      <c r="X119" s="104">
        <v>1.3974128872554601</v>
      </c>
      <c r="Y119" s="104">
        <v>1.6585855259514699</v>
      </c>
      <c r="Z119" s="104">
        <v>1.9859934464509099</v>
      </c>
      <c r="AA119" s="104">
        <v>2.2350413829756701</v>
      </c>
      <c r="AB119" s="104">
        <v>2.3331449698137998</v>
      </c>
      <c r="AC119" s="104">
        <v>2.7631203267885498</v>
      </c>
      <c r="AD119" s="104">
        <v>3.55258327729956</v>
      </c>
      <c r="AE119" s="104">
        <v>4.57113145898564</v>
      </c>
      <c r="AF119" s="104">
        <v>5.5927634803221604</v>
      </c>
      <c r="AG119" s="104">
        <v>6.0193612986321403</v>
      </c>
      <c r="AH119" s="104">
        <v>7.0503916884271298</v>
      </c>
      <c r="AI119" s="104">
        <v>8.8699372187343606</v>
      </c>
      <c r="AJ119" s="104">
        <v>10.7505972554031</v>
      </c>
      <c r="AK119" s="104">
        <v>14.131340630035</v>
      </c>
      <c r="AL119" s="104">
        <v>21.1483971331741</v>
      </c>
      <c r="AM119" s="104">
        <v>27.2681815656425</v>
      </c>
      <c r="AN119" s="104">
        <v>31.998999944441302</v>
      </c>
      <c r="AO119" s="104">
        <v>37.7159842213457</v>
      </c>
      <c r="AP119" s="104">
        <v>45.285849213845196</v>
      </c>
      <c r="AQ119" s="104">
        <v>51.841768987166098</v>
      </c>
      <c r="AR119" s="104">
        <v>57.686538141007802</v>
      </c>
      <c r="AS119" s="104">
        <v>65.956442024556793</v>
      </c>
      <c r="AT119" s="104">
        <v>76.818156564253599</v>
      </c>
      <c r="AU119" s="104">
        <v>88.157675426412595</v>
      </c>
      <c r="AV119" s="104">
        <v>100</v>
      </c>
      <c r="AW119" s="104">
        <v>111.939552197344</v>
      </c>
      <c r="AX119" s="104">
        <v>131.20775920394499</v>
      </c>
      <c r="AY119" s="104">
        <v>164.73113779567799</v>
      </c>
      <c r="AZ119" s="104">
        <v>186.97027269302399</v>
      </c>
      <c r="BA119" s="104">
        <v>205.92372440208001</v>
      </c>
    </row>
    <row r="120" spans="1:53">
      <c r="A120" s="104" t="s">
        <v>490</v>
      </c>
      <c r="B120" s="104" t="s">
        <v>491</v>
      </c>
      <c r="C120" s="104">
        <v>59.059850994683799</v>
      </c>
      <c r="D120" s="104">
        <v>59.600993040455698</v>
      </c>
      <c r="E120" s="104">
        <v>60.371253724722301</v>
      </c>
      <c r="F120" s="104">
        <v>62.758911109068201</v>
      </c>
      <c r="G120" s="104">
        <v>62.702342410810601</v>
      </c>
      <c r="H120" s="104">
        <v>62.4166825363423</v>
      </c>
      <c r="I120" s="104">
        <v>63.654541991842798</v>
      </c>
      <c r="J120" s="104">
        <v>65.7493810701136</v>
      </c>
      <c r="K120" s="104">
        <v>67.193550434203004</v>
      </c>
      <c r="L120" s="104">
        <v>71.049958737700706</v>
      </c>
      <c r="M120" s="104">
        <v>74.144607376055305</v>
      </c>
      <c r="N120" s="104">
        <v>76.810766202786795</v>
      </c>
      <c r="O120" s="104">
        <v>80.794134450104707</v>
      </c>
      <c r="P120" s="104">
        <v>84.745762711652503</v>
      </c>
      <c r="Q120" s="104">
        <v>91.271186440254198</v>
      </c>
      <c r="R120" s="104">
        <v>99.957627117796605</v>
      </c>
      <c r="S120" s="104">
        <v>112.77542372839</v>
      </c>
      <c r="T120" s="104">
        <v>123.114406779237</v>
      </c>
      <c r="U120" s="104">
        <v>128.79237288072</v>
      </c>
      <c r="AG120" s="104">
        <v>5.2179098543954701E-2</v>
      </c>
      <c r="AH120" s="104">
        <v>0.14659841971873</v>
      </c>
      <c r="AI120" s="104">
        <v>0.26917788931405201</v>
      </c>
      <c r="AJ120" s="104">
        <v>0.82823965942785205</v>
      </c>
      <c r="AK120" s="104">
        <v>4.5428945319617702</v>
      </c>
      <c r="AL120" s="104">
        <v>22.1380178568471</v>
      </c>
      <c r="AM120" s="104">
        <v>18.569961404031901</v>
      </c>
      <c r="AN120" s="104">
        <v>22.852788682933301</v>
      </c>
      <c r="AO120" s="104">
        <v>26.2278652951018</v>
      </c>
      <c r="AP120" s="104">
        <v>29.526743858602899</v>
      </c>
      <c r="AQ120" s="104">
        <v>30.9968692540874</v>
      </c>
      <c r="AR120" s="104">
        <v>36.0723218870613</v>
      </c>
      <c r="AS120" s="104">
        <v>43.040302141827802</v>
      </c>
      <c r="AT120" s="104">
        <v>57.508820752372898</v>
      </c>
      <c r="AU120" s="104">
        <v>73.014295416521705</v>
      </c>
      <c r="AV120" s="104">
        <v>100</v>
      </c>
      <c r="AW120" s="104">
        <v>153.23096291142801</v>
      </c>
      <c r="AX120" s="104">
        <v>137.804447094811</v>
      </c>
      <c r="AY120" s="104">
        <v>155.254421419382</v>
      </c>
      <c r="AZ120" s="104">
        <v>165.92601335122299</v>
      </c>
      <c r="BA120" s="104">
        <v>170.700944642032</v>
      </c>
    </row>
    <row r="121" spans="1:53">
      <c r="A121" s="104" t="s">
        <v>492</v>
      </c>
      <c r="B121" s="104" t="s">
        <v>493</v>
      </c>
      <c r="C121" s="104">
        <v>5.4531431927359897</v>
      </c>
      <c r="D121" s="104">
        <v>5.6034863155851902</v>
      </c>
      <c r="E121" s="104">
        <v>5.8424036813718301</v>
      </c>
      <c r="F121" s="104">
        <v>5.98575410085546</v>
      </c>
      <c r="G121" s="104">
        <v>6.3878345456925798</v>
      </c>
      <c r="H121" s="104">
        <v>6.7064676227936397</v>
      </c>
      <c r="I121" s="104">
        <v>6.9113031722827403</v>
      </c>
      <c r="J121" s="104">
        <v>7.1313117255950402</v>
      </c>
      <c r="K121" s="104">
        <v>7.46511780636758</v>
      </c>
      <c r="L121" s="104">
        <v>8.0189324403006896</v>
      </c>
      <c r="M121" s="104">
        <v>8.6770614745510795</v>
      </c>
      <c r="N121" s="104">
        <v>9.4546779127333398</v>
      </c>
      <c r="O121" s="104">
        <v>10.2683302346733</v>
      </c>
      <c r="P121" s="104">
        <v>11.4404447682381</v>
      </c>
      <c r="Q121" s="104">
        <v>13.3825892382064</v>
      </c>
      <c r="R121" s="104">
        <v>16.176318539217402</v>
      </c>
      <c r="S121" s="104">
        <v>19.0857419932425</v>
      </c>
      <c r="T121" s="104">
        <v>21.688343174108802</v>
      </c>
      <c r="U121" s="104">
        <v>23.344164758798801</v>
      </c>
      <c r="V121" s="104">
        <v>26.434753661168799</v>
      </c>
      <c r="W121" s="104">
        <v>31.252068346942501</v>
      </c>
      <c r="X121" s="104">
        <v>37.609775457995397</v>
      </c>
      <c r="Y121" s="104">
        <v>44.047381940051203</v>
      </c>
      <c r="Z121" s="104">
        <v>48.670131275341703</v>
      </c>
      <c r="AA121" s="104">
        <v>52.847726971257998</v>
      </c>
      <c r="AB121" s="104">
        <v>55.724104335580797</v>
      </c>
      <c r="AC121" s="104">
        <v>57.849995021215598</v>
      </c>
      <c r="AD121" s="104">
        <v>59.6537810575119</v>
      </c>
      <c r="AE121" s="104">
        <v>60.9421996548664</v>
      </c>
      <c r="AF121" s="104">
        <v>63.454615919707599</v>
      </c>
      <c r="AG121" s="104">
        <v>65.532190907941697</v>
      </c>
      <c r="AH121" s="104">
        <v>67.6258711286427</v>
      </c>
      <c r="AI121" s="104">
        <v>69.735656581810602</v>
      </c>
      <c r="AJ121" s="104">
        <v>70.718075762293395</v>
      </c>
      <c r="AK121" s="104">
        <v>72.376914706387296</v>
      </c>
      <c r="AL121" s="104">
        <v>74.196805975150497</v>
      </c>
      <c r="AM121" s="104">
        <v>75.453014107571093</v>
      </c>
      <c r="AN121" s="104">
        <v>76.537433093677706</v>
      </c>
      <c r="AO121" s="104">
        <v>78.394903238197102</v>
      </c>
      <c r="AP121" s="104">
        <v>79.680792488144903</v>
      </c>
      <c r="AQ121" s="104">
        <v>84.114893350033896</v>
      </c>
      <c r="AR121" s="104">
        <v>88.213269432379803</v>
      </c>
      <c r="AS121" s="104">
        <v>92.316908791373393</v>
      </c>
      <c r="AT121" s="104">
        <v>95.529429384454104</v>
      </c>
      <c r="AU121" s="104">
        <v>97.626179421896097</v>
      </c>
      <c r="AV121" s="104">
        <v>100</v>
      </c>
      <c r="AW121" s="104">
        <v>103.938894713195</v>
      </c>
      <c r="AX121" s="104">
        <v>109.011034519134</v>
      </c>
      <c r="AY121" s="104">
        <v>113.42980365246</v>
      </c>
      <c r="AZ121" s="104">
        <v>108.348219149136</v>
      </c>
      <c r="BA121" s="104">
        <v>107.32306471020399</v>
      </c>
    </row>
    <row r="122" spans="1:53">
      <c r="A122" s="104" t="s">
        <v>494</v>
      </c>
      <c r="B122" s="104" t="s">
        <v>495</v>
      </c>
    </row>
    <row r="123" spans="1:53">
      <c r="A123" s="104" t="s">
        <v>496</v>
      </c>
      <c r="B123" s="104" t="s">
        <v>497</v>
      </c>
      <c r="C123" s="104">
        <v>1.0184380442923801E-3</v>
      </c>
      <c r="D123" s="104">
        <v>1.0875881889830801E-3</v>
      </c>
      <c r="E123" s="104">
        <v>1.1899105964661399E-3</v>
      </c>
      <c r="F123" s="104">
        <v>1.26822024733599E-3</v>
      </c>
      <c r="G123" s="104">
        <v>1.33382211554829E-3</v>
      </c>
      <c r="H123" s="104">
        <v>1.43663756936643E-3</v>
      </c>
      <c r="I123" s="104">
        <v>1.5505682088993299E-3</v>
      </c>
      <c r="J123" s="104">
        <v>1.57702234705342E-3</v>
      </c>
      <c r="K123" s="104">
        <v>1.6098121404010499E-3</v>
      </c>
      <c r="L123" s="104">
        <v>1.6493821962346401E-3</v>
      </c>
      <c r="M123" s="104">
        <v>1.75017168743404E-3</v>
      </c>
      <c r="N123" s="104">
        <v>1.9597138077486098E-3</v>
      </c>
      <c r="O123" s="104">
        <v>2.2121543143363001E-3</v>
      </c>
      <c r="P123" s="104">
        <v>2.6553001514996802E-3</v>
      </c>
      <c r="Q123" s="104">
        <v>3.7089230296530802E-3</v>
      </c>
      <c r="R123" s="104">
        <v>5.1667807084737703E-3</v>
      </c>
      <c r="S123" s="104">
        <v>6.7845448753957698E-3</v>
      </c>
      <c r="T123" s="104">
        <v>9.1331281585129206E-3</v>
      </c>
      <c r="U123" s="104">
        <v>1.3750010944575E-2</v>
      </c>
      <c r="V123" s="104">
        <v>2.4517649042488002E-2</v>
      </c>
      <c r="W123" s="104">
        <v>5.6641903642801202E-2</v>
      </c>
      <c r="X123" s="104">
        <v>0.12280455006128101</v>
      </c>
      <c r="Y123" s="104">
        <v>0.27061749904078602</v>
      </c>
      <c r="Z123" s="104">
        <v>0.66473815951724402</v>
      </c>
      <c r="AA123" s="104">
        <v>3.1496657611811898</v>
      </c>
      <c r="AB123" s="104">
        <v>12.7430490217155</v>
      </c>
      <c r="AC123" s="104">
        <v>18.879500247167499</v>
      </c>
      <c r="AD123" s="104">
        <v>22.6275738504673</v>
      </c>
      <c r="AE123" s="104">
        <v>26.3002664608535</v>
      </c>
      <c r="AF123" s="104">
        <v>31.625924317056501</v>
      </c>
      <c r="AG123" s="104">
        <v>37.057152736074798</v>
      </c>
      <c r="AH123" s="104">
        <v>44.100217426618002</v>
      </c>
      <c r="AI123" s="104">
        <v>49.369319624170998</v>
      </c>
      <c r="AJ123" s="104">
        <v>54.772270213863102</v>
      </c>
      <c r="AK123" s="104">
        <v>61.532409566443697</v>
      </c>
      <c r="AL123" s="104">
        <v>67.712121964674196</v>
      </c>
      <c r="AM123" s="104">
        <v>75.347763650232395</v>
      </c>
      <c r="AN123" s="104">
        <v>82.129929546663604</v>
      </c>
      <c r="AO123" s="104">
        <v>86.593562283352099</v>
      </c>
      <c r="AP123" s="104">
        <v>91.091626150265597</v>
      </c>
      <c r="AQ123" s="104">
        <v>92.116262629458205</v>
      </c>
      <c r="AR123" s="104">
        <v>93.144131764588195</v>
      </c>
      <c r="AS123" s="104">
        <v>98.441646677014603</v>
      </c>
      <c r="AT123" s="104">
        <v>99.100749662814493</v>
      </c>
      <c r="AU123" s="104">
        <v>98.6907680739412</v>
      </c>
      <c r="AV123" s="104">
        <v>100</v>
      </c>
      <c r="AW123" s="104">
        <v>102.114186497804</v>
      </c>
      <c r="AX123" s="104">
        <v>102.635073026249</v>
      </c>
      <c r="AY123" s="104">
        <v>107.353692166275</v>
      </c>
      <c r="AZ123" s="104">
        <v>110.923202430804</v>
      </c>
      <c r="BA123" s="104">
        <v>113.91031891533</v>
      </c>
    </row>
    <row r="124" spans="1:53">
      <c r="A124" s="104" t="s">
        <v>498</v>
      </c>
      <c r="B124" s="104" t="s">
        <v>499</v>
      </c>
      <c r="C124" s="104">
        <v>4.5565990438107704</v>
      </c>
      <c r="D124" s="104">
        <v>4.6797503693191702</v>
      </c>
      <c r="E124" s="104">
        <v>4.8644773575817704</v>
      </c>
      <c r="F124" s="104">
        <v>5.2339313341069698</v>
      </c>
      <c r="G124" s="104">
        <v>5.5418096478779599</v>
      </c>
      <c r="H124" s="104">
        <v>5.7881122988947604</v>
      </c>
      <c r="I124" s="104">
        <v>5.9728392871573597</v>
      </c>
      <c r="J124" s="104">
        <v>6.1575662754199598</v>
      </c>
      <c r="K124" s="104">
        <v>6.2807176009283596</v>
      </c>
      <c r="L124" s="104">
        <v>6.4038689264367603</v>
      </c>
      <c r="M124" s="104">
        <v>6.7117472402077496</v>
      </c>
      <c r="N124" s="104">
        <v>7.0812012167329499</v>
      </c>
      <c r="O124" s="104">
        <v>7.4506551932581502</v>
      </c>
      <c r="P124" s="104">
        <v>8.2511388090627396</v>
      </c>
      <c r="Q124" s="104">
        <v>9.8521060406719307</v>
      </c>
      <c r="R124" s="104">
        <v>11.5146489350353</v>
      </c>
      <c r="S124" s="104">
        <v>13.423494480415499</v>
      </c>
      <c r="T124" s="104">
        <v>15.7633696650751</v>
      </c>
      <c r="U124" s="104">
        <v>17.672215210455299</v>
      </c>
      <c r="V124" s="104">
        <v>20.258393046131701</v>
      </c>
      <c r="W124" s="104">
        <v>24.568689438925599</v>
      </c>
      <c r="X124" s="104">
        <v>28.940561494473801</v>
      </c>
      <c r="Y124" s="104">
        <v>33.6818875265472</v>
      </c>
      <c r="Z124" s="104">
        <v>38.6079405468831</v>
      </c>
      <c r="AA124" s="104">
        <v>42.795085614168698</v>
      </c>
      <c r="AB124" s="104">
        <v>46.735928030437499</v>
      </c>
      <c r="AC124" s="104">
        <v>49.445257191622296</v>
      </c>
      <c r="AD124" s="104">
        <v>51.785132376281901</v>
      </c>
      <c r="AE124" s="104">
        <v>54.432885874712397</v>
      </c>
      <c r="AF124" s="104">
        <v>57.819547326193401</v>
      </c>
      <c r="AG124" s="104">
        <v>61.575662754199598</v>
      </c>
      <c r="AH124" s="104">
        <v>65.454929507714198</v>
      </c>
      <c r="AI124" s="104">
        <v>68.780015296440894</v>
      </c>
      <c r="AJ124" s="104">
        <v>71.858798434150899</v>
      </c>
      <c r="AK124" s="104">
        <v>74.752854583598307</v>
      </c>
      <c r="AL124" s="104">
        <v>78.673171778949197</v>
      </c>
      <c r="AM124" s="104">
        <v>81.800056096181194</v>
      </c>
      <c r="AN124" s="104">
        <v>83.471317557965307</v>
      </c>
      <c r="AO124" s="104">
        <v>85.109809187165496</v>
      </c>
      <c r="AP124" s="104">
        <v>86.518911988277296</v>
      </c>
      <c r="AQ124" s="104">
        <v>88.698598772781295</v>
      </c>
      <c r="AR124" s="104">
        <v>91.171352687975002</v>
      </c>
      <c r="AS124" s="104">
        <v>93.415147907317504</v>
      </c>
      <c r="AT124" s="104">
        <v>95.915376866013304</v>
      </c>
      <c r="AU124" s="104">
        <v>98.040113563513103</v>
      </c>
      <c r="AV124" s="104">
        <v>100</v>
      </c>
      <c r="AW124" s="104">
        <v>102.069786610495</v>
      </c>
      <c r="AX124" s="104">
        <v>103.928931220808</v>
      </c>
      <c r="AY124" s="104">
        <v>107.436578441249</v>
      </c>
      <c r="AZ124" s="104">
        <v>108.242513050646</v>
      </c>
      <c r="BA124" s="104">
        <v>109.90933235644199</v>
      </c>
    </row>
    <row r="125" spans="1:53">
      <c r="A125" s="104" t="s">
        <v>500</v>
      </c>
      <c r="B125" s="104" t="s">
        <v>501</v>
      </c>
      <c r="C125" s="104">
        <v>0.20068524482292799</v>
      </c>
      <c r="D125" s="104">
        <v>0.21412804668115101</v>
      </c>
      <c r="E125" s="104">
        <v>0.21714191328993401</v>
      </c>
      <c r="F125" s="104">
        <v>0.22096904549156299</v>
      </c>
      <c r="G125" s="104">
        <v>0.225418086675957</v>
      </c>
      <c r="H125" s="104">
        <v>0.23135014158848199</v>
      </c>
      <c r="I125" s="104">
        <v>0.23575134362035599</v>
      </c>
      <c r="J125" s="104">
        <v>0.24287937734588999</v>
      </c>
      <c r="K125" s="104">
        <v>0.25727896225452002</v>
      </c>
      <c r="L125" s="104">
        <v>0.27349643495892301</v>
      </c>
      <c r="M125" s="104">
        <v>0.313777001376286</v>
      </c>
      <c r="N125" s="104">
        <v>0.330520704758892</v>
      </c>
      <c r="O125" s="104">
        <v>0.34846038695450698</v>
      </c>
      <c r="P125" s="104">
        <v>0.41007721540025799</v>
      </c>
      <c r="Q125" s="104">
        <v>0.52144676247053601</v>
      </c>
      <c r="R125" s="104">
        <v>0.612054117341714</v>
      </c>
      <c r="S125" s="104">
        <v>0.67199657545164404</v>
      </c>
      <c r="T125" s="104">
        <v>0.74719972321126304</v>
      </c>
      <c r="U125" s="104">
        <v>1.00797094360025</v>
      </c>
      <c r="V125" s="104">
        <v>1.3010814310929999</v>
      </c>
      <c r="W125" s="104">
        <v>1.6563828168622201</v>
      </c>
      <c r="X125" s="104">
        <v>1.8674013186276399</v>
      </c>
      <c r="Y125" s="104">
        <v>1.9896303533166899</v>
      </c>
      <c r="Z125" s="104">
        <v>2.2200715510072802</v>
      </c>
      <c r="AA125" s="104">
        <v>2.8375793317420599</v>
      </c>
      <c r="AB125" s="104">
        <v>3.5660739463221698</v>
      </c>
      <c r="AC125" s="104">
        <v>4.1047428037038598</v>
      </c>
      <c r="AD125" s="104">
        <v>4.3778086862910603</v>
      </c>
      <c r="AE125" s="104">
        <v>4.7397118751076199</v>
      </c>
      <c r="AF125" s="104">
        <v>5.41889073829614</v>
      </c>
      <c r="AG125" s="104">
        <v>6.6088886337982196</v>
      </c>
      <c r="AH125" s="104">
        <v>9.9841206068606798</v>
      </c>
      <c r="AI125" s="104">
        <v>17.701505672578399</v>
      </c>
      <c r="AJ125" s="104">
        <v>21.6082190208345</v>
      </c>
      <c r="AK125" s="104">
        <v>29.184794046184098</v>
      </c>
      <c r="AL125" s="104">
        <v>34.995121391264398</v>
      </c>
      <c r="AM125" s="104">
        <v>44.236162926399999</v>
      </c>
      <c r="AN125" s="104">
        <v>48.508293634850503</v>
      </c>
      <c r="AO125" s="104">
        <v>52.695479155905197</v>
      </c>
      <c r="AP125" s="104">
        <v>55.833094185846299</v>
      </c>
      <c r="AQ125" s="104">
        <v>60.395262966576603</v>
      </c>
      <c r="AR125" s="104">
        <v>64.617268361743896</v>
      </c>
      <c r="AS125" s="104">
        <v>69.190533585873098</v>
      </c>
      <c r="AT125" s="104">
        <v>76.332434138782105</v>
      </c>
      <c r="AU125" s="104">
        <v>86.7332453270581</v>
      </c>
      <c r="AV125" s="104">
        <v>100</v>
      </c>
      <c r="AW125" s="104">
        <v>108.591976123515</v>
      </c>
      <c r="AX125" s="104">
        <v>118.68370554469401</v>
      </c>
      <c r="AY125" s="104">
        <v>144.81895852267601</v>
      </c>
      <c r="AZ125" s="104">
        <v>158.68361754929299</v>
      </c>
      <c r="BA125" s="104">
        <v>178.69284137179801</v>
      </c>
    </row>
    <row r="126" spans="1:53">
      <c r="A126" s="104" t="s">
        <v>502</v>
      </c>
      <c r="B126" s="104" t="s">
        <v>503</v>
      </c>
      <c r="C126" s="104">
        <v>21.875490055676199</v>
      </c>
      <c r="D126" s="104">
        <v>23.057800352826799</v>
      </c>
      <c r="E126" s="104">
        <v>24.6195497685428</v>
      </c>
      <c r="F126" s="104">
        <v>26.5057471263226</v>
      </c>
      <c r="G126" s="104">
        <v>27.523083893638201</v>
      </c>
      <c r="H126" s="104">
        <v>29.337792721822801</v>
      </c>
      <c r="I126" s="104">
        <v>30.828053607998601</v>
      </c>
      <c r="J126" s="104">
        <v>32.0543568462735</v>
      </c>
      <c r="K126" s="104">
        <v>33.775580674438302</v>
      </c>
      <c r="L126" s="104">
        <v>35.546296561223599</v>
      </c>
      <c r="M126" s="104">
        <v>38.273858921161697</v>
      </c>
      <c r="N126" s="104">
        <v>34.605809128630597</v>
      </c>
      <c r="O126" s="104">
        <v>36.282157676348398</v>
      </c>
      <c r="P126" s="104">
        <v>40.497925311203197</v>
      </c>
      <c r="Q126" s="104">
        <v>49.8838174273858</v>
      </c>
      <c r="R126" s="104">
        <v>55.7593360995849</v>
      </c>
      <c r="S126" s="104">
        <v>60.995850622406401</v>
      </c>
      <c r="T126" s="104">
        <v>65.958506224066198</v>
      </c>
      <c r="U126" s="104">
        <v>68.738589211618006</v>
      </c>
      <c r="V126" s="104">
        <v>71.278008298754997</v>
      </c>
      <c r="W126" s="104">
        <v>76.846473029045399</v>
      </c>
      <c r="X126" s="104">
        <v>80.622406639003898</v>
      </c>
      <c r="Y126" s="104">
        <v>82.813278008298497</v>
      </c>
      <c r="Z126" s="104">
        <v>84.365145228215496</v>
      </c>
      <c r="AA126" s="104">
        <v>86.298755186721706</v>
      </c>
      <c r="AB126" s="104">
        <v>88.058091286306805</v>
      </c>
      <c r="AC126" s="104">
        <v>88.589211618256897</v>
      </c>
      <c r="AD126" s="104">
        <v>88.713692946057805</v>
      </c>
      <c r="AE126" s="104">
        <v>89.302904564315099</v>
      </c>
      <c r="AF126" s="104">
        <v>91.336099585062001</v>
      </c>
      <c r="AG126" s="104">
        <v>94.107883817427094</v>
      </c>
      <c r="AH126" s="104">
        <v>97.211618257261094</v>
      </c>
      <c r="AI126" s="104">
        <v>98.871369294605401</v>
      </c>
      <c r="AJ126" s="104">
        <v>100.12448132780101</v>
      </c>
      <c r="AK126" s="104">
        <v>100.813278008298</v>
      </c>
      <c r="AL126" s="104">
        <v>100.68879668049701</v>
      </c>
      <c r="AM126" s="104">
        <v>100.821576763485</v>
      </c>
      <c r="AN126" s="104">
        <v>102.597510373444</v>
      </c>
      <c r="AO126" s="104">
        <v>103.278008298755</v>
      </c>
      <c r="AP126" s="104">
        <v>102.9377593361</v>
      </c>
      <c r="AQ126" s="104">
        <v>102.265560165975</v>
      </c>
      <c r="AR126" s="104">
        <v>101.44398340249001</v>
      </c>
      <c r="AS126" s="104">
        <v>100.53324445925701</v>
      </c>
      <c r="AT126" s="104">
        <v>100.28215767634801</v>
      </c>
      <c r="AU126" s="104">
        <v>100.273858921162</v>
      </c>
      <c r="AV126" s="104">
        <v>100</v>
      </c>
      <c r="AW126" s="104">
        <v>100.24066390041401</v>
      </c>
      <c r="AX126" s="104">
        <v>100.298755186722</v>
      </c>
      <c r="AY126" s="104">
        <v>101.676348547717</v>
      </c>
      <c r="AZ126" s="104">
        <v>100.30705394190799</v>
      </c>
      <c r="BA126" s="104">
        <v>99.585062240663603</v>
      </c>
    </row>
    <row r="127" spans="1:53">
      <c r="A127" s="104" t="s">
        <v>504</v>
      </c>
      <c r="B127" s="104" t="s">
        <v>505</v>
      </c>
      <c r="L127" s="104">
        <v>10.1166835642886</v>
      </c>
      <c r="M127" s="104">
        <v>10.7135678944805</v>
      </c>
      <c r="N127" s="104">
        <v>11.229518756360401</v>
      </c>
      <c r="O127" s="104">
        <v>12.0894368593249</v>
      </c>
      <c r="P127" s="104">
        <v>13.434955773274099</v>
      </c>
      <c r="Q127" s="104">
        <v>16.045060132860598</v>
      </c>
      <c r="R127" s="104">
        <v>17.967230010075401</v>
      </c>
      <c r="S127" s="104">
        <v>20.033461461234101</v>
      </c>
      <c r="T127" s="104">
        <v>22.951639068614</v>
      </c>
      <c r="U127" s="104">
        <v>24.5402416553381</v>
      </c>
      <c r="V127" s="104">
        <v>28.036365161405399</v>
      </c>
      <c r="W127" s="104">
        <v>31.151516846006</v>
      </c>
      <c r="X127" s="104">
        <v>33.550183643148401</v>
      </c>
      <c r="Y127" s="104">
        <v>36.042304990828903</v>
      </c>
      <c r="Z127" s="104">
        <v>37.851688927452699</v>
      </c>
      <c r="AA127" s="104">
        <v>39.3080223399514</v>
      </c>
      <c r="AB127" s="104">
        <v>40.481396141254898</v>
      </c>
      <c r="AC127" s="104">
        <v>40.481396141254898</v>
      </c>
      <c r="AD127" s="104">
        <v>40.4004333489723</v>
      </c>
      <c r="AE127" s="104">
        <v>43.072205494295197</v>
      </c>
      <c r="AF127" s="104">
        <v>54.147240788606702</v>
      </c>
      <c r="AG127" s="104">
        <v>62.914836502867097</v>
      </c>
      <c r="AH127" s="104">
        <v>68.045853463771095</v>
      </c>
      <c r="AI127" s="104">
        <v>70.764853904591803</v>
      </c>
      <c r="AJ127" s="104">
        <v>73.111888225761007</v>
      </c>
      <c r="AK127" s="104">
        <v>75.683011250960902</v>
      </c>
      <c r="AL127" s="104">
        <v>77.463926740893399</v>
      </c>
      <c r="AM127" s="104">
        <v>82.500025510436302</v>
      </c>
      <c r="AN127" s="104">
        <v>85.006280752890902</v>
      </c>
      <c r="AO127" s="104">
        <v>87.634391599501399</v>
      </c>
      <c r="AP127" s="104">
        <v>88.165680854206897</v>
      </c>
      <c r="AQ127" s="104">
        <v>88.753640962747198</v>
      </c>
      <c r="AR127" s="104">
        <v>90.3265368695386</v>
      </c>
      <c r="AS127" s="104">
        <v>91.982216771424206</v>
      </c>
      <c r="AT127" s="104">
        <v>93.4815269047984</v>
      </c>
      <c r="AU127" s="104">
        <v>96.624252644488706</v>
      </c>
      <c r="AV127" s="104">
        <v>100</v>
      </c>
      <c r="AW127" s="104">
        <v>106.251724666564</v>
      </c>
      <c r="AX127" s="104">
        <v>111.975318105166</v>
      </c>
      <c r="AY127" s="104">
        <v>128.690786447953</v>
      </c>
      <c r="AZ127" s="104">
        <v>127.818033679816</v>
      </c>
      <c r="BA127" s="104">
        <v>134.22675529808799</v>
      </c>
    </row>
    <row r="128" spans="1:53">
      <c r="A128" s="104" t="s">
        <v>506</v>
      </c>
      <c r="B128" s="104" t="s">
        <v>507</v>
      </c>
      <c r="AJ128" s="104">
        <v>0.60798937167116296</v>
      </c>
      <c r="AK128" s="104">
        <v>12.022214001027899</v>
      </c>
      <c r="AL128" s="104">
        <v>33.199981014030001</v>
      </c>
      <c r="AM128" s="104">
        <v>46.208577640160698</v>
      </c>
      <c r="AN128" s="104">
        <v>54.252585809341802</v>
      </c>
      <c r="AO128" s="104">
        <v>58.129652809802998</v>
      </c>
      <c r="AP128" s="104">
        <v>62.952104881744503</v>
      </c>
      <c r="AQ128" s="104">
        <v>71.249752948152107</v>
      </c>
      <c r="AR128" s="104">
        <v>77.202055471374905</v>
      </c>
      <c r="AS128" s="104">
        <v>81.708281177943206</v>
      </c>
      <c r="AT128" s="104">
        <v>86.968838526912194</v>
      </c>
      <c r="AU128" s="104">
        <v>92.954081296528102</v>
      </c>
      <c r="AV128" s="104">
        <v>100</v>
      </c>
      <c r="AW128" s="104">
        <v>108.590816259306</v>
      </c>
      <c r="AX128" s="104">
        <v>120.284603728836</v>
      </c>
      <c r="AY128" s="104">
        <v>140.91573884972601</v>
      </c>
      <c r="AZ128" s="104">
        <v>151.211542262336</v>
      </c>
      <c r="BA128" s="104">
        <v>161.97147374662299</v>
      </c>
    </row>
    <row r="129" spans="1:53">
      <c r="A129" s="104" t="s">
        <v>508</v>
      </c>
      <c r="B129" s="104" t="s">
        <v>509</v>
      </c>
      <c r="C129" s="104">
        <v>1.3349277388904399</v>
      </c>
      <c r="D129" s="104">
        <v>1.3677269462341799</v>
      </c>
      <c r="E129" s="104">
        <v>1.41036591578105</v>
      </c>
      <c r="F129" s="104">
        <v>1.4202056779841701</v>
      </c>
      <c r="G129" s="104">
        <v>1.4187953446254999</v>
      </c>
      <c r="H129" s="104">
        <v>1.4695673450441999</v>
      </c>
      <c r="I129" s="104">
        <v>1.5432572622945699</v>
      </c>
      <c r="J129" s="104">
        <v>1.57040617917406</v>
      </c>
      <c r="K129" s="104">
        <v>1.5761650403298899</v>
      </c>
      <c r="L129" s="104">
        <v>1.5734619014206399</v>
      </c>
      <c r="M129" s="104">
        <v>1.60789754058276</v>
      </c>
      <c r="N129" s="104">
        <v>1.6686793819028101</v>
      </c>
      <c r="O129" s="104">
        <v>1.76599083535691</v>
      </c>
      <c r="P129" s="104">
        <v>1.92989587475243</v>
      </c>
      <c r="Q129" s="104">
        <v>2.2736093271403699</v>
      </c>
      <c r="R129" s="104">
        <v>2.7083276142400901</v>
      </c>
      <c r="S129" s="104">
        <v>3.01840486865225</v>
      </c>
      <c r="T129" s="104">
        <v>3.4657615821549301</v>
      </c>
      <c r="U129" s="104">
        <v>4.0525767937681998</v>
      </c>
      <c r="V129" s="104">
        <v>4.3759461862779796</v>
      </c>
      <c r="W129" s="104">
        <v>4.9823727492001604</v>
      </c>
      <c r="X129" s="104">
        <v>5.5604801216264299</v>
      </c>
      <c r="Y129" s="104">
        <v>6.7096486824383303</v>
      </c>
      <c r="Z129" s="104">
        <v>7.4743998616687204</v>
      </c>
      <c r="AA129" s="104">
        <v>8.2430744842853692</v>
      </c>
      <c r="AB129" s="104">
        <v>9.3152154422892295</v>
      </c>
      <c r="AC129" s="104">
        <v>9.5512887105601596</v>
      </c>
      <c r="AD129" s="104">
        <v>10.3762978147927</v>
      </c>
      <c r="AE129" s="104">
        <v>11.648946907543801</v>
      </c>
      <c r="AF129" s="104">
        <v>13.255257155983101</v>
      </c>
      <c r="AG129" s="104">
        <v>15.612282385668699</v>
      </c>
      <c r="AH129" s="104">
        <v>18.747930550647201</v>
      </c>
      <c r="AI129" s="104">
        <v>23.8721832551288</v>
      </c>
      <c r="AJ129" s="104">
        <v>34.848346058587602</v>
      </c>
      <c r="AK129" s="104">
        <v>44.8896842020579</v>
      </c>
      <c r="AL129" s="104">
        <v>45.587417204792501</v>
      </c>
      <c r="AM129" s="104">
        <v>49.628325716419297</v>
      </c>
      <c r="AN129" s="104">
        <v>55.267019185515302</v>
      </c>
      <c r="AO129" s="104">
        <v>58.982309459870997</v>
      </c>
      <c r="AP129" s="104">
        <v>62.369074315033899</v>
      </c>
      <c r="AQ129" s="104">
        <v>68.593523619685499</v>
      </c>
      <c r="AR129" s="104">
        <v>72.529830292627594</v>
      </c>
      <c r="AS129" s="104">
        <v>73.952363814217094</v>
      </c>
      <c r="AT129" s="104">
        <v>81.211299059642201</v>
      </c>
      <c r="AU129" s="104">
        <v>90.651329328276205</v>
      </c>
      <c r="AV129" s="104">
        <v>100</v>
      </c>
      <c r="AW129" s="104">
        <v>114.453734208171</v>
      </c>
      <c r="AX129" s="104">
        <v>125.623137048624</v>
      </c>
      <c r="AY129" s="104">
        <v>158.58641787325899</v>
      </c>
      <c r="AZ129" s="104">
        <v>173.230487397952</v>
      </c>
      <c r="BA129" s="104">
        <v>180.092820681826</v>
      </c>
    </row>
    <row r="130" spans="1:53">
      <c r="A130" s="104" t="s">
        <v>510</v>
      </c>
      <c r="B130" s="104" t="s">
        <v>511</v>
      </c>
    </row>
    <row r="131" spans="1:53">
      <c r="A131" s="104" t="s">
        <v>512</v>
      </c>
      <c r="B131" s="104" t="s">
        <v>513</v>
      </c>
    </row>
    <row r="132" spans="1:53">
      <c r="A132" s="104" t="s">
        <v>514</v>
      </c>
      <c r="B132" s="104" t="s">
        <v>515</v>
      </c>
      <c r="I132" s="104">
        <v>3.9025559605810298</v>
      </c>
      <c r="J132" s="104">
        <v>4.3146658699559399</v>
      </c>
      <c r="K132" s="104">
        <v>4.7855881034226799</v>
      </c>
      <c r="L132" s="104">
        <v>5.3837866163664199</v>
      </c>
      <c r="M132" s="104">
        <v>6.2492653159446103</v>
      </c>
      <c r="N132" s="104">
        <v>7.08928875965284</v>
      </c>
      <c r="O132" s="104">
        <v>7.9165845754261097</v>
      </c>
      <c r="P132" s="104">
        <v>8.1711371342528505</v>
      </c>
      <c r="Q132" s="104">
        <v>10.1566470919814</v>
      </c>
      <c r="R132" s="104">
        <v>12.727627934973301</v>
      </c>
      <c r="S132" s="104">
        <v>14.6749550088969</v>
      </c>
      <c r="T132" s="104">
        <v>16.167800720003399</v>
      </c>
      <c r="U132" s="104">
        <v>18.505653437678198</v>
      </c>
      <c r="V132" s="104">
        <v>21.885681462824898</v>
      </c>
      <c r="W132" s="104">
        <v>28.166900209555799</v>
      </c>
      <c r="X132" s="104">
        <v>34.178186162517903</v>
      </c>
      <c r="Y132" s="104">
        <v>36.6357482056141</v>
      </c>
      <c r="Z132" s="104">
        <v>37.889175265056501</v>
      </c>
      <c r="AA132" s="104">
        <v>38.762929830917301</v>
      </c>
      <c r="AB132" s="104">
        <v>39.716116630038201</v>
      </c>
      <c r="AC132" s="104">
        <v>40.808309837364298</v>
      </c>
      <c r="AD132" s="104">
        <v>42.052748158438703</v>
      </c>
      <c r="AE132" s="104">
        <v>45.0579343167784</v>
      </c>
      <c r="AF132" s="104">
        <v>47.626243192187601</v>
      </c>
      <c r="AG132" s="104">
        <v>51.711447548520802</v>
      </c>
      <c r="AH132" s="104">
        <v>56.520612170533198</v>
      </c>
      <c r="AI132" s="104">
        <v>60.084975100206499</v>
      </c>
      <c r="AJ132" s="104">
        <v>62.936465443945103</v>
      </c>
      <c r="AK132" s="104">
        <v>66.874237823393699</v>
      </c>
      <c r="AL132" s="104">
        <v>69.87</v>
      </c>
      <c r="AM132" s="104">
        <v>73.31</v>
      </c>
      <c r="AN132" s="104">
        <v>76.569999999999993</v>
      </c>
      <c r="AO132" s="104">
        <v>82.322000000000003</v>
      </c>
      <c r="AP132" s="104">
        <v>82.99</v>
      </c>
      <c r="AQ132" s="104">
        <v>84.87</v>
      </c>
      <c r="AR132" s="104">
        <v>88.32</v>
      </c>
      <c r="AS132" s="104">
        <v>90.76</v>
      </c>
      <c r="AT132" s="104">
        <v>93.95</v>
      </c>
      <c r="AU132" s="104">
        <v>97.32</v>
      </c>
      <c r="AV132" s="104">
        <v>100</v>
      </c>
      <c r="AW132" s="104">
        <v>102.2</v>
      </c>
      <c r="AX132" s="104">
        <v>104.8</v>
      </c>
      <c r="AY132" s="104">
        <v>109.73</v>
      </c>
      <c r="AZ132" s="104">
        <v>112.8</v>
      </c>
      <c r="BA132" s="104">
        <v>116.1</v>
      </c>
    </row>
    <row r="133" spans="1:53">
      <c r="A133" s="104" t="s">
        <v>516</v>
      </c>
      <c r="B133" s="104" t="s">
        <v>517</v>
      </c>
      <c r="AS133" s="104">
        <v>103.61917738227</v>
      </c>
      <c r="AT133" s="104">
        <v>102.495103465895</v>
      </c>
      <c r="AU133" s="104">
        <v>101.413608106957</v>
      </c>
      <c r="AV133" s="104">
        <v>100</v>
      </c>
      <c r="AW133" s="104">
        <v>100.621646938602</v>
      </c>
      <c r="AX133" s="104">
        <v>105.00723835476499</v>
      </c>
      <c r="AY133" s="104">
        <v>114.825853700077</v>
      </c>
      <c r="AZ133" s="104">
        <v>112.05824746657601</v>
      </c>
      <c r="BA133" s="104">
        <v>115.95844332794</v>
      </c>
    </row>
    <row r="134" spans="1:53">
      <c r="A134" s="104" t="s">
        <v>518</v>
      </c>
      <c r="B134" s="104" t="s">
        <v>519</v>
      </c>
      <c r="O134" s="104">
        <v>36.332615675178999</v>
      </c>
      <c r="P134" s="104">
        <v>39.336111904084902</v>
      </c>
      <c r="Q134" s="104">
        <v>44.446899842393499</v>
      </c>
      <c r="R134" s="104">
        <v>48.1770483850148</v>
      </c>
      <c r="S134" s="104">
        <v>50.699137456587898</v>
      </c>
      <c r="T134" s="104">
        <v>55.713038419671797</v>
      </c>
      <c r="U134" s="104">
        <v>43.637221324049598</v>
      </c>
      <c r="V134" s="104">
        <v>46.713645427067803</v>
      </c>
      <c r="W134" s="104">
        <v>49.950072675377399</v>
      </c>
      <c r="X134" s="104">
        <v>53.633781442149001</v>
      </c>
      <c r="Y134" s="104">
        <v>57.804772513633502</v>
      </c>
      <c r="Z134" s="104">
        <v>60.532098846459498</v>
      </c>
      <c r="AA134" s="104">
        <v>61.244840128085499</v>
      </c>
      <c r="AB134" s="104">
        <v>62.157585340634597</v>
      </c>
      <c r="AC134" s="104">
        <v>62.750324263983401</v>
      </c>
      <c r="AD134" s="104">
        <v>63.1612414314516</v>
      </c>
      <c r="AE134" s="104">
        <v>64.088532384587694</v>
      </c>
      <c r="AF134" s="104">
        <v>66.2303926645763</v>
      </c>
      <c r="AG134" s="104">
        <v>72.743247947190696</v>
      </c>
      <c r="AH134" s="104">
        <v>79.332468367122203</v>
      </c>
      <c r="AI134" s="104">
        <v>78.899732588991895</v>
      </c>
      <c r="AJ134" s="104">
        <v>79.201556703150104</v>
      </c>
      <c r="AK134" s="104">
        <v>81.208868884056301</v>
      </c>
      <c r="AL134" s="104">
        <v>83.390729950258802</v>
      </c>
      <c r="AM134" s="104">
        <v>86.354424565183905</v>
      </c>
      <c r="AN134" s="104">
        <v>86.943527053058503</v>
      </c>
      <c r="AO134" s="104">
        <v>87.056256541479001</v>
      </c>
      <c r="AP134" s="104">
        <v>89.659944080480798</v>
      </c>
      <c r="AQ134" s="104">
        <v>91.912609490896003</v>
      </c>
      <c r="AR134" s="104">
        <v>93.107473414277706</v>
      </c>
      <c r="AS134" s="104">
        <v>93.934686899695805</v>
      </c>
      <c r="AT134" s="104">
        <v>94.837728287943804</v>
      </c>
      <c r="AU134" s="104">
        <v>96.021838436015003</v>
      </c>
      <c r="AV134" s="104">
        <v>100</v>
      </c>
      <c r="AW134" s="104">
        <v>103.057013391667</v>
      </c>
      <c r="AX134" s="104">
        <v>108.709638875357</v>
      </c>
      <c r="AY134" s="104">
        <v>120.214064467504</v>
      </c>
      <c r="AZ134" s="104">
        <v>124.98583013936999</v>
      </c>
      <c r="BA134" s="104">
        <v>130.01038612487201</v>
      </c>
    </row>
    <row r="135" spans="1:53">
      <c r="A135" s="104" t="s">
        <v>520</v>
      </c>
      <c r="B135" s="104" t="s">
        <v>521</v>
      </c>
      <c r="AL135" s="104">
        <v>27.9721120759462</v>
      </c>
      <c r="AM135" s="104">
        <v>36.908457188785</v>
      </c>
      <c r="AN135" s="104">
        <v>45.558112043700199</v>
      </c>
      <c r="AO135" s="104">
        <v>50.3222981184636</v>
      </c>
      <c r="AP135" s="104">
        <v>68.9571110141529</v>
      </c>
      <c r="AQ135" s="104">
        <v>81.852597114696195</v>
      </c>
      <c r="AR135" s="104">
        <v>87.5165348201472</v>
      </c>
      <c r="AS135" s="104">
        <v>89.384321338124195</v>
      </c>
      <c r="AT135" s="104">
        <v>92.043158937565494</v>
      </c>
      <c r="AU135" s="104">
        <v>95.826881757102697</v>
      </c>
      <c r="AV135" s="104">
        <v>100</v>
      </c>
      <c r="AW135" s="104">
        <v>105.561201868968</v>
      </c>
      <c r="AX135" s="104">
        <v>116.30230892534399</v>
      </c>
      <c r="AY135" s="104">
        <v>144.82452849493501</v>
      </c>
      <c r="AZ135" s="104">
        <v>154.76279799461199</v>
      </c>
      <c r="BA135" s="104">
        <v>167.11844752907501</v>
      </c>
    </row>
    <row r="136" spans="1:53">
      <c r="A136" s="104" t="s">
        <v>522</v>
      </c>
      <c r="B136" s="104" t="s">
        <v>523</v>
      </c>
      <c r="AE136" s="104">
        <v>2.1069069104051499</v>
      </c>
      <c r="AF136" s="104">
        <v>3.39912762461829</v>
      </c>
      <c r="AG136" s="104">
        <v>4.6106781050312602</v>
      </c>
      <c r="AH136" s="104">
        <v>5.2304250970711799</v>
      </c>
      <c r="AI136" s="104">
        <v>5.7463819326341996</v>
      </c>
      <c r="AJ136" s="104">
        <v>6.1065204691787001</v>
      </c>
      <c r="AK136" s="104">
        <v>6.5208161771156403</v>
      </c>
      <c r="AL136" s="104">
        <v>7.7984996162068398</v>
      </c>
      <c r="AM136" s="104">
        <v>8.8141129101939004</v>
      </c>
      <c r="AN136" s="104">
        <v>11.2387751067715</v>
      </c>
      <c r="AO136" s="104">
        <v>21.463895254715599</v>
      </c>
      <c r="AP136" s="104">
        <v>49.027633688578703</v>
      </c>
      <c r="AQ136" s="104">
        <v>61.326039800056598</v>
      </c>
      <c r="AR136" s="104">
        <v>66.116712251249695</v>
      </c>
      <c r="AS136" s="104">
        <v>73.145807790248099</v>
      </c>
      <c r="AT136" s="104">
        <v>84.475620107516704</v>
      </c>
      <c r="AU136" s="104">
        <v>93.313684806186899</v>
      </c>
      <c r="AV136" s="104">
        <v>100</v>
      </c>
      <c r="AW136" s="104">
        <v>106.80390851645799</v>
      </c>
      <c r="AX136" s="104">
        <v>111.632102235216</v>
      </c>
      <c r="AY136" s="104">
        <v>120.14885582481</v>
      </c>
      <c r="AZ136" s="104">
        <v>120.191261604156</v>
      </c>
      <c r="BA136" s="104">
        <v>127.38148430170401</v>
      </c>
    </row>
    <row r="137" spans="1:53">
      <c r="A137" s="104" t="s">
        <v>524</v>
      </c>
      <c r="B137" s="104" t="s">
        <v>525</v>
      </c>
      <c r="AH137" s="104">
        <v>4.8051982325706302</v>
      </c>
      <c r="AI137" s="104">
        <v>16.4946512881525</v>
      </c>
      <c r="AJ137" s="104">
        <v>34.435509147580099</v>
      </c>
      <c r="AK137" s="104">
        <v>46.806497613694397</v>
      </c>
      <c r="AL137" s="104">
        <v>58.498495262894203</v>
      </c>
      <c r="AM137" s="104">
        <v>68.800828289678606</v>
      </c>
      <c r="AN137" s="104">
        <v>74.606126659710995</v>
      </c>
      <c r="AO137" s="104">
        <v>78.081506792232702</v>
      </c>
      <c r="AP137" s="104">
        <v>79.923326943912002</v>
      </c>
      <c r="AQ137" s="104">
        <v>82.040170014167899</v>
      </c>
      <c r="AR137" s="104">
        <v>84.073672806067194</v>
      </c>
      <c r="AS137" s="104">
        <v>85.690474206183893</v>
      </c>
      <c r="AT137" s="104">
        <v>88.224018668222399</v>
      </c>
      <c r="AU137" s="104">
        <v>93.682806900575002</v>
      </c>
      <c r="AV137" s="104">
        <v>100</v>
      </c>
      <c r="AW137" s="104">
        <v>106.533877823152</v>
      </c>
      <c r="AX137" s="104">
        <v>117.301441786816</v>
      </c>
      <c r="AY137" s="104">
        <v>135.36961413451101</v>
      </c>
      <c r="AZ137" s="104">
        <v>140.14501208434001</v>
      </c>
      <c r="BA137" s="104">
        <v>138.61988499041601</v>
      </c>
    </row>
    <row r="138" spans="1:53">
      <c r="A138" s="104" t="s">
        <v>526</v>
      </c>
      <c r="B138" s="104" t="s">
        <v>527</v>
      </c>
      <c r="AY138" s="104">
        <v>100</v>
      </c>
      <c r="AZ138" s="104">
        <v>101.187649453367</v>
      </c>
      <c r="BA138" s="104">
        <v>105.224876247719</v>
      </c>
    </row>
    <row r="139" spans="1:53">
      <c r="A139" s="104" t="s">
        <v>528</v>
      </c>
      <c r="B139" s="104" t="s">
        <v>529</v>
      </c>
      <c r="P139" s="104">
        <v>4.1788486941252199</v>
      </c>
      <c r="Q139" s="104">
        <v>4.7397686390364298</v>
      </c>
      <c r="R139" s="104">
        <v>5.4133816990799204</v>
      </c>
      <c r="S139" s="104">
        <v>6.0311867003600197</v>
      </c>
      <c r="T139" s="104">
        <v>7.0376899354347904</v>
      </c>
      <c r="U139" s="104">
        <v>7.9866224184880803</v>
      </c>
      <c r="V139" s="104">
        <v>9.2647657220410906</v>
      </c>
      <c r="W139" s="104">
        <v>10.7725916696055</v>
      </c>
      <c r="X139" s="104">
        <v>12.1098216301348</v>
      </c>
      <c r="Y139" s="104">
        <v>13.5799440091018</v>
      </c>
      <c r="Z139" s="104">
        <v>15.955395988675599</v>
      </c>
      <c r="AA139" s="104">
        <v>17.707914756822699</v>
      </c>
      <c r="AB139" s="104">
        <v>20.066755184091701</v>
      </c>
      <c r="AC139" s="104">
        <v>23.679767810366499</v>
      </c>
      <c r="AD139" s="104">
        <v>26.4622028214057</v>
      </c>
      <c r="AE139" s="104">
        <v>29.4938111170156</v>
      </c>
      <c r="AF139" s="104">
        <v>33.837732044697702</v>
      </c>
      <c r="AG139" s="104">
        <v>37.7746699409144</v>
      </c>
      <c r="AH139" s="104">
        <v>44.4525139674085</v>
      </c>
      <c r="AI139" s="104">
        <v>52.102133803728201</v>
      </c>
      <c r="AJ139" s="104">
        <v>58.946093353269397</v>
      </c>
      <c r="AK139" s="104">
        <v>63.7883608500929</v>
      </c>
      <c r="AL139" s="104">
        <v>69.702073470570198</v>
      </c>
      <c r="AM139" s="104">
        <v>76.205496197864804</v>
      </c>
      <c r="AN139" s="104">
        <v>0</v>
      </c>
      <c r="AO139" s="104">
        <v>0</v>
      </c>
      <c r="AP139" s="104">
        <v>67.229328134658402</v>
      </c>
      <c r="AQ139" s="104">
        <v>71.351813988873602</v>
      </c>
      <c r="AR139" s="104">
        <v>64.490514003138202</v>
      </c>
      <c r="AS139" s="104">
        <v>86.296419571109297</v>
      </c>
      <c r="AT139" s="104">
        <v>92.055061575769102</v>
      </c>
      <c r="AU139" s="104">
        <v>96.676334934144805</v>
      </c>
      <c r="AV139" s="104">
        <v>100</v>
      </c>
      <c r="AW139" s="104">
        <v>106.04821454044</v>
      </c>
      <c r="AX139" s="104">
        <v>114.564214730636</v>
      </c>
      <c r="AY139" s="104">
        <v>126.846689371628</v>
      </c>
      <c r="AZ139" s="104">
        <v>135.92791593362199</v>
      </c>
      <c r="BA139" s="104">
        <v>140.791398721842</v>
      </c>
    </row>
    <row r="140" spans="1:53">
      <c r="A140" s="104" t="s">
        <v>530</v>
      </c>
      <c r="B140" s="104" t="s">
        <v>531</v>
      </c>
      <c r="AR140" s="104">
        <v>66.432758926985201</v>
      </c>
      <c r="AS140" s="104">
        <v>75.839403091135196</v>
      </c>
      <c r="AT140" s="104">
        <v>83.673831941730299</v>
      </c>
      <c r="AU140" s="104">
        <v>90.224729081541994</v>
      </c>
      <c r="AV140" s="104">
        <v>100</v>
      </c>
      <c r="AW140" s="104">
        <v>107.34144608278601</v>
      </c>
      <c r="AX140" s="104">
        <v>119.569672716117</v>
      </c>
      <c r="AY140" s="104">
        <v>140.481749218397</v>
      </c>
      <c r="AZ140" s="104">
        <v>150.91712222299299</v>
      </c>
    </row>
    <row r="141" spans="1:53">
      <c r="A141" s="104" t="s">
        <v>532</v>
      </c>
      <c r="B141" s="104" t="s">
        <v>533</v>
      </c>
      <c r="G141" s="104">
        <v>13.5109104712463</v>
      </c>
      <c r="H141" s="104">
        <v>15.0545319925412</v>
      </c>
      <c r="I141" s="104">
        <v>16.8976453626154</v>
      </c>
      <c r="J141" s="104">
        <v>18.130515943161601</v>
      </c>
      <c r="K141" s="104">
        <v>18.201448223090601</v>
      </c>
      <c r="L141" s="104">
        <v>19.982636586872001</v>
      </c>
      <c r="M141" s="104">
        <v>18.924281933313502</v>
      </c>
      <c r="N141" s="104">
        <v>18.336900720537599</v>
      </c>
      <c r="O141" s="104">
        <v>18.290870847018699</v>
      </c>
      <c r="P141" s="104">
        <v>19.748817059831801</v>
      </c>
      <c r="Q141" s="104">
        <v>21.221773014076099</v>
      </c>
      <c r="R141" s="104">
        <v>23.157029002750001</v>
      </c>
      <c r="S141" s="104">
        <v>24.425852474190499</v>
      </c>
      <c r="T141" s="104">
        <v>25.9598480433548</v>
      </c>
      <c r="U141" s="104">
        <v>33.586797963823798</v>
      </c>
      <c r="V141" s="104">
        <v>31.5584815785266</v>
      </c>
      <c r="W141" s="104">
        <v>34.630475314606997</v>
      </c>
      <c r="X141" s="104">
        <v>38.508992487498098</v>
      </c>
      <c r="Y141" s="104">
        <v>42.459556419018803</v>
      </c>
      <c r="Z141" s="104">
        <v>46.962478833366099</v>
      </c>
      <c r="AA141" s="104">
        <v>52.822281868570101</v>
      </c>
      <c r="AB141" s="104">
        <v>57.649414696750398</v>
      </c>
      <c r="AC141" s="104">
        <v>59.546646007328697</v>
      </c>
      <c r="AD141" s="104">
        <v>62.140329317992801</v>
      </c>
      <c r="AE141" s="104">
        <v>65.922784146044506</v>
      </c>
      <c r="AF141" s="104">
        <v>66.919430973753407</v>
      </c>
      <c r="AG141" s="104">
        <v>72.575101526173597</v>
      </c>
      <c r="AH141" s="104">
        <v>81.208704768615505</v>
      </c>
      <c r="AI141" s="104">
        <v>88.809637804033699</v>
      </c>
      <c r="AJ141" s="104">
        <v>98.644020356968198</v>
      </c>
      <c r="AK141" s="104">
        <v>103.687293461037</v>
      </c>
      <c r="AL141" s="104">
        <v>111.192164151616</v>
      </c>
      <c r="AM141" s="104">
        <v>115.671070979753</v>
      </c>
      <c r="AN141" s="104">
        <v>119.77773622163799</v>
      </c>
      <c r="AO141" s="104">
        <v>124.22061967046101</v>
      </c>
      <c r="AP141" s="104">
        <v>127.51075498121099</v>
      </c>
      <c r="AQ141" s="104">
        <v>123.81294308675599</v>
      </c>
      <c r="AR141" s="104">
        <v>112.900147639614</v>
      </c>
      <c r="AS141" s="104">
        <v>101.838589644994</v>
      </c>
      <c r="AT141" s="104">
        <v>99.607151432822405</v>
      </c>
      <c r="AU141" s="104">
        <v>97.418216805645002</v>
      </c>
      <c r="AV141" s="104">
        <v>100</v>
      </c>
      <c r="AW141" s="104">
        <v>101.45926876202699</v>
      </c>
      <c r="AX141" s="104">
        <v>107.801475304683</v>
      </c>
      <c r="AY141" s="104">
        <v>118.970493906351</v>
      </c>
      <c r="AZ141" s="104">
        <v>121.897049390636</v>
      </c>
    </row>
    <row r="142" spans="1:53">
      <c r="A142" s="104" t="s">
        <v>534</v>
      </c>
      <c r="B142" s="104" t="s">
        <v>535</v>
      </c>
    </row>
    <row r="143" spans="1:53">
      <c r="A143" s="104" t="s">
        <v>536</v>
      </c>
      <c r="B143" s="104" t="s">
        <v>537</v>
      </c>
      <c r="AI143" s="104">
        <v>5.3851560209980303</v>
      </c>
      <c r="AJ143" s="104">
        <v>27.477273272482599</v>
      </c>
      <c r="AK143" s="104">
        <v>47.302164136827102</v>
      </c>
      <c r="AL143" s="104">
        <v>66.060687236310699</v>
      </c>
      <c r="AM143" s="104">
        <v>82.323591447283107</v>
      </c>
      <c r="AN143" s="104">
        <v>89.6321896207793</v>
      </c>
      <c r="AO143" s="104">
        <v>94.180964355067601</v>
      </c>
      <c r="AP143" s="104">
        <v>94.890815135856002</v>
      </c>
      <c r="AQ143" s="104">
        <v>95.832638773128906</v>
      </c>
      <c r="AR143" s="104">
        <v>97.132855475912706</v>
      </c>
      <c r="AS143" s="104">
        <v>97.407901316886196</v>
      </c>
      <c r="AT143" s="104">
        <v>96.307717952992206</v>
      </c>
      <c r="AU143" s="104">
        <v>97.407901316886196</v>
      </c>
      <c r="AV143" s="104">
        <v>100</v>
      </c>
      <c r="AW143" s="104">
        <v>103.750625104184</v>
      </c>
      <c r="AX143" s="104">
        <v>109.70995165861</v>
      </c>
      <c r="AY143" s="104">
        <v>121.70361726954501</v>
      </c>
      <c r="AZ143" s="104">
        <v>127.121186864477</v>
      </c>
      <c r="BA143" s="104">
        <v>128.79646607768001</v>
      </c>
    </row>
    <row r="144" spans="1:53">
      <c r="A144" s="104" t="s">
        <v>538</v>
      </c>
      <c r="B144" s="104" t="s">
        <v>539</v>
      </c>
      <c r="C144" s="104">
        <v>19.035123699000401</v>
      </c>
      <c r="D144" s="104">
        <v>19.1269544836268</v>
      </c>
      <c r="E144" s="104">
        <v>19.298323743093299</v>
      </c>
      <c r="F144" s="104">
        <v>19.853405887253601</v>
      </c>
      <c r="G144" s="104">
        <v>20.5060045012637</v>
      </c>
      <c r="H144" s="104">
        <v>21.1882666886378</v>
      </c>
      <c r="I144" s="104">
        <v>21.890657729242601</v>
      </c>
      <c r="J144" s="104">
        <v>22.368453143071399</v>
      </c>
      <c r="K144" s="104">
        <v>22.955721268177602</v>
      </c>
      <c r="L144" s="104">
        <v>23.4824262642265</v>
      </c>
      <c r="M144" s="104">
        <v>24.571679740893899</v>
      </c>
      <c r="N144" s="104">
        <v>25.717611831006401</v>
      </c>
      <c r="O144" s="104">
        <v>27.063949610233099</v>
      </c>
      <c r="P144" s="104">
        <v>28.7240503052173</v>
      </c>
      <c r="Q144" s="104">
        <v>31.4368547168486</v>
      </c>
      <c r="R144" s="104">
        <v>34.815147271462898</v>
      </c>
      <c r="S144" s="104">
        <v>38.226105070678898</v>
      </c>
      <c r="T144" s="104">
        <v>40.789355633266297</v>
      </c>
      <c r="U144" s="104">
        <v>42.054824861262802</v>
      </c>
      <c r="V144" s="104">
        <v>43.963534552113202</v>
      </c>
      <c r="W144" s="104">
        <v>46.733194146149401</v>
      </c>
      <c r="X144" s="104">
        <v>50.505941598879801</v>
      </c>
      <c r="Y144" s="104">
        <v>55.231807914856098</v>
      </c>
      <c r="Z144" s="104">
        <v>60.020003048780701</v>
      </c>
      <c r="AA144" s="104">
        <v>63.403239532236</v>
      </c>
      <c r="AB144" s="104">
        <v>65.998706139395594</v>
      </c>
      <c r="AC144" s="104">
        <v>66.193115199662302</v>
      </c>
      <c r="AD144" s="104">
        <v>66.104363237722495</v>
      </c>
      <c r="AE144" s="104">
        <v>67.105992524853704</v>
      </c>
      <c r="AF144" s="104">
        <v>69.368110988722506</v>
      </c>
      <c r="AG144" s="104">
        <v>71.936106750719006</v>
      </c>
      <c r="AH144" s="104">
        <v>74.179333039781397</v>
      </c>
      <c r="AI144" s="104">
        <v>76.519074409693204</v>
      </c>
      <c r="AJ144" s="104">
        <v>79.256865554040303</v>
      </c>
      <c r="AK144" s="104">
        <v>81.004328042714207</v>
      </c>
      <c r="AL144" s="104">
        <v>82.555763006929595</v>
      </c>
      <c r="AM144" s="104">
        <v>83.706150833949593</v>
      </c>
      <c r="AN144" s="104">
        <v>84.850841985697102</v>
      </c>
      <c r="AO144" s="104">
        <v>85.664193529229294</v>
      </c>
      <c r="AP144" s="104">
        <v>86.524978953517504</v>
      </c>
      <c r="AQ144" s="104">
        <v>89.248241754505003</v>
      </c>
      <c r="AR144" s="104">
        <v>91.6289011235651</v>
      </c>
      <c r="AS144" s="104">
        <v>93.5293543302693</v>
      </c>
      <c r="AT144" s="104">
        <v>95.446556846554003</v>
      </c>
      <c r="AU144" s="104">
        <v>97.570892555758505</v>
      </c>
      <c r="AV144" s="104">
        <v>100</v>
      </c>
      <c r="AW144" s="104">
        <v>102.675833333333</v>
      </c>
      <c r="AX144" s="104">
        <v>105.040833333333</v>
      </c>
      <c r="AY144" s="104">
        <v>108.6125</v>
      </c>
      <c r="AZ144" s="104">
        <v>109.011666666667</v>
      </c>
      <c r="BA144" s="104">
        <v>111.49250000000001</v>
      </c>
    </row>
    <row r="145" spans="1:53">
      <c r="A145" s="104" t="s">
        <v>540</v>
      </c>
      <c r="B145" s="104" t="s">
        <v>541</v>
      </c>
      <c r="AE145" s="104">
        <v>57.193321254637397</v>
      </c>
      <c r="AF145" s="104">
        <v>62.209716315309301</v>
      </c>
      <c r="AG145" s="104">
        <v>67.167640246631606</v>
      </c>
      <c r="AH145" s="104">
        <v>73.594829568503101</v>
      </c>
      <c r="AI145" s="104">
        <v>79.271877084571301</v>
      </c>
      <c r="AJ145" s="104">
        <v>84.587758417522195</v>
      </c>
      <c r="AK145" s="104">
        <v>89.876243356529798</v>
      </c>
      <c r="AL145" s="104">
        <v>97.568450877485006</v>
      </c>
      <c r="AM145" s="104">
        <v>102.273676510633</v>
      </c>
      <c r="AN145" s="104">
        <v>105.843986280034</v>
      </c>
      <c r="AO145" s="104">
        <v>106.026705160592</v>
      </c>
      <c r="AP145" s="104">
        <v>102.634428004331</v>
      </c>
      <c r="AQ145" s="104">
        <v>100.986406832672</v>
      </c>
      <c r="AR145" s="104">
        <v>98.977505112474404</v>
      </c>
      <c r="AS145" s="104">
        <v>96.367135811379796</v>
      </c>
      <c r="AT145" s="104">
        <v>94.863466859136295</v>
      </c>
      <c r="AU145" s="104">
        <v>95.789726933718299</v>
      </c>
      <c r="AV145" s="104">
        <v>100</v>
      </c>
      <c r="AW145" s="104">
        <v>105.148562492482</v>
      </c>
      <c r="AX145" s="104">
        <v>111.006856730422</v>
      </c>
      <c r="AY145" s="104">
        <v>120.570191266691</v>
      </c>
      <c r="AZ145" s="104">
        <v>121.97762540599101</v>
      </c>
      <c r="BA145" s="104">
        <v>125.405990617106</v>
      </c>
    </row>
    <row r="146" spans="1:53">
      <c r="A146" s="104" t="s">
        <v>542</v>
      </c>
      <c r="B146" s="104" t="s">
        <v>543</v>
      </c>
      <c r="AJ146" s="104">
        <v>31.387910873581301</v>
      </c>
      <c r="AK146" s="104">
        <v>71.119785707739098</v>
      </c>
      <c r="AL146" s="104">
        <v>82.764647097545193</v>
      </c>
      <c r="AM146" s="104">
        <v>84.806119953889507</v>
      </c>
      <c r="AN146" s="104">
        <v>85.903820579497605</v>
      </c>
      <c r="AO146" s="104">
        <v>86.371308872595307</v>
      </c>
      <c r="AP146" s="104">
        <v>85.266372312909098</v>
      </c>
      <c r="AQ146" s="104">
        <v>90.900282131966705</v>
      </c>
      <c r="AR146" s="104">
        <v>95.626083498697298</v>
      </c>
      <c r="AS146" s="104">
        <v>97.839442858256703</v>
      </c>
      <c r="AT146" s="104">
        <v>98.919699080764403</v>
      </c>
      <c r="AU146" s="104">
        <v>99.836505709153599</v>
      </c>
      <c r="AV146" s="104">
        <v>100</v>
      </c>
      <c r="AW146" s="104">
        <v>103.2699640661</v>
      </c>
      <c r="AX146" s="104">
        <v>107.001332249478</v>
      </c>
      <c r="AY146" s="104">
        <v>114.725252973937</v>
      </c>
      <c r="AZ146" s="104">
        <v>114.418652649205</v>
      </c>
      <c r="BA146" s="104">
        <v>116.848980570099</v>
      </c>
    </row>
    <row r="147" spans="1:53">
      <c r="A147" s="104" t="s">
        <v>544</v>
      </c>
      <c r="B147" s="104" t="s">
        <v>545</v>
      </c>
      <c r="G147" s="104">
        <v>0.90819290476179904</v>
      </c>
      <c r="H147" s="104">
        <v>0.94635390247285101</v>
      </c>
      <c r="I147" s="104">
        <v>0.97674675815368905</v>
      </c>
      <c r="J147" s="104">
        <v>0.98470910373069998</v>
      </c>
      <c r="K147" s="104">
        <v>0.99412797593977098</v>
      </c>
      <c r="L147" s="104">
        <v>1.03219187187451</v>
      </c>
      <c r="M147" s="104">
        <v>1.06190501512699</v>
      </c>
      <c r="N147" s="104">
        <v>1.11909796080395</v>
      </c>
      <c r="O147" s="104">
        <v>1.18201991122314</v>
      </c>
      <c r="P147" s="104">
        <v>1.2543607338504199</v>
      </c>
      <c r="Q147" s="104">
        <v>1.5315863024496701</v>
      </c>
      <c r="R147" s="104">
        <v>1.65704179619153</v>
      </c>
      <c r="S147" s="104">
        <v>1.7396754070059499</v>
      </c>
      <c r="T147" s="104">
        <v>1.7937610958710299</v>
      </c>
      <c r="U147" s="104">
        <v>1.9108658369335401</v>
      </c>
      <c r="V147" s="104">
        <v>2.1794493475235401</v>
      </c>
      <c r="W147" s="104">
        <v>2.5764985068977699</v>
      </c>
      <c r="X147" s="104">
        <v>3.3633141924869001</v>
      </c>
      <c r="Y147" s="104">
        <v>4.4325018407654504</v>
      </c>
      <c r="Z147" s="104">
        <v>5.28923080460513</v>
      </c>
      <c r="AA147" s="104">
        <v>5.8105702364151801</v>
      </c>
      <c r="AB147" s="104">
        <v>6.4239621512535798</v>
      </c>
      <c r="AC147" s="104">
        <v>7.3552652785504904</v>
      </c>
      <c r="AD147" s="104">
        <v>8.4580501410990507</v>
      </c>
      <c r="AE147" s="104">
        <v>10.7293577681061</v>
      </c>
      <c r="AF147" s="104">
        <v>11.6963943487296</v>
      </c>
      <c r="AG147" s="104">
        <v>13.0747540496985</v>
      </c>
      <c r="AH147" s="104">
        <v>14.198221590396701</v>
      </c>
      <c r="AI147" s="104">
        <v>16.258721263137801</v>
      </c>
      <c r="AJ147" s="104">
        <v>17.8859528143064</v>
      </c>
      <c r="AK147" s="104">
        <v>24.851063159533801</v>
      </c>
      <c r="AL147" s="104">
        <v>37.048017160147502</v>
      </c>
      <c r="AM147" s="104">
        <v>44.367354781819799</v>
      </c>
      <c r="AN147" s="104">
        <v>46.357844074539898</v>
      </c>
      <c r="AO147" s="104">
        <v>49.2357464921038</v>
      </c>
      <c r="AP147" s="104">
        <v>54.124626676984697</v>
      </c>
      <c r="AQ147" s="104">
        <v>60.543636637692998</v>
      </c>
      <c r="AR147" s="104">
        <v>64.744008440938401</v>
      </c>
      <c r="AS147" s="104">
        <v>75.059036326182195</v>
      </c>
      <c r="AT147" s="104">
        <v>74.139576948198794</v>
      </c>
      <c r="AU147" s="104">
        <v>84.3792393106567</v>
      </c>
      <c r="AV147" s="104">
        <v>100</v>
      </c>
      <c r="AW147" s="104">
        <v>110.772245390142</v>
      </c>
      <c r="AX147" s="104">
        <v>122.182585539868</v>
      </c>
      <c r="AY147" s="104">
        <v>133.452243380395</v>
      </c>
      <c r="AZ147" s="104">
        <v>145.405215294177</v>
      </c>
      <c r="BA147" s="104">
        <v>158.85042455911201</v>
      </c>
    </row>
    <row r="148" spans="1:53">
      <c r="A148" s="104" t="s">
        <v>546</v>
      </c>
      <c r="B148" s="104" t="s">
        <v>547</v>
      </c>
      <c r="W148" s="104">
        <v>0.734549291560047</v>
      </c>
      <c r="X148" s="104">
        <v>0.82133406871368997</v>
      </c>
      <c r="Y148" s="104">
        <v>0.90199862181261103</v>
      </c>
      <c r="Z148" s="104">
        <v>1.02379108058622</v>
      </c>
      <c r="AA148" s="104">
        <v>1.2288185865623</v>
      </c>
      <c r="AB148" s="104">
        <v>1.35807771868912</v>
      </c>
      <c r="AC148" s="104">
        <v>1.5488451026107799</v>
      </c>
      <c r="AD148" s="104">
        <v>1.93845856620893</v>
      </c>
      <c r="AE148" s="104">
        <v>2.59583183238674</v>
      </c>
      <c r="AF148" s="104">
        <v>2.91891846046166</v>
      </c>
      <c r="AG148" s="104">
        <v>3.2640378951489999</v>
      </c>
      <c r="AH148" s="104">
        <v>3.6758065698389202</v>
      </c>
      <c r="AI148" s="104">
        <v>4.54886036468546</v>
      </c>
      <c r="AJ148" s="104">
        <v>5.5847591544692001</v>
      </c>
      <c r="AK148" s="104">
        <v>7.5198578813930803</v>
      </c>
      <c r="AL148" s="104">
        <v>13.7858377214896</v>
      </c>
      <c r="AM148" s="104">
        <v>18.969594628391</v>
      </c>
      <c r="AN148" s="104">
        <v>20.7029133441361</v>
      </c>
      <c r="AO148" s="104">
        <v>26.861750840268702</v>
      </c>
      <c r="AP148" s="104">
        <v>38.896933816883802</v>
      </c>
      <c r="AQ148" s="104">
        <v>50.403225806451601</v>
      </c>
      <c r="AR148" s="104">
        <v>61.8447580645161</v>
      </c>
      <c r="AS148" s="104">
        <v>70.9635416666667</v>
      </c>
      <c r="AT148" s="104">
        <v>77.759576612903203</v>
      </c>
      <c r="AU148" s="104">
        <v>86.647345430107507</v>
      </c>
      <c r="AV148" s="104">
        <v>100</v>
      </c>
      <c r="AW148" s="104">
        <v>113.974294354839</v>
      </c>
      <c r="AX148" s="104">
        <v>123.03776948382701</v>
      </c>
      <c r="AY148" s="104">
        <v>133.757560483871</v>
      </c>
      <c r="AZ148" s="104">
        <v>145.02268145161301</v>
      </c>
      <c r="BA148" s="104">
        <v>155.771169354839</v>
      </c>
    </row>
    <row r="149" spans="1:53">
      <c r="A149" s="104" t="s">
        <v>548</v>
      </c>
      <c r="B149" s="104" t="s">
        <v>549</v>
      </c>
      <c r="C149" s="104">
        <v>24.281130870920801</v>
      </c>
      <c r="D149" s="104">
        <v>24.2373258359302</v>
      </c>
      <c r="E149" s="104">
        <v>24.263608856985901</v>
      </c>
      <c r="F149" s="104">
        <v>25.017055458115301</v>
      </c>
      <c r="G149" s="104">
        <v>24.916303877649899</v>
      </c>
      <c r="H149" s="104">
        <v>24.890020856637999</v>
      </c>
      <c r="I149" s="104">
        <v>25.130948548911299</v>
      </c>
      <c r="J149" s="104">
        <v>26.280830716221899</v>
      </c>
      <c r="K149" s="104">
        <v>26.239215933044399</v>
      </c>
      <c r="L149" s="104">
        <v>26.1318935973589</v>
      </c>
      <c r="M149" s="104">
        <v>26.6137489818835</v>
      </c>
      <c r="N149" s="104">
        <v>27.0430383243188</v>
      </c>
      <c r="O149" s="104">
        <v>27.916948771464199</v>
      </c>
      <c r="P149" s="104">
        <v>30.865027623342399</v>
      </c>
      <c r="Q149" s="104">
        <v>36.213622390416603</v>
      </c>
      <c r="R149" s="104">
        <v>37.838789186900399</v>
      </c>
      <c r="S149" s="104">
        <v>38.835353731940998</v>
      </c>
      <c r="T149" s="104">
        <v>40.694877465434097</v>
      </c>
      <c r="U149" s="104">
        <v>42.672674793261599</v>
      </c>
      <c r="V149" s="104">
        <v>44.232134037456603</v>
      </c>
      <c r="W149" s="104">
        <v>47.184593392851397</v>
      </c>
      <c r="X149" s="104">
        <v>51.761498951958004</v>
      </c>
      <c r="Y149" s="104">
        <v>54.773448829887201</v>
      </c>
      <c r="Z149" s="104">
        <v>56.802386345858203</v>
      </c>
      <c r="AA149" s="104">
        <v>59.016130185912097</v>
      </c>
      <c r="AB149" s="104">
        <v>59.2205967572026</v>
      </c>
      <c r="AC149" s="104">
        <v>59.657054246283302</v>
      </c>
      <c r="AD149" s="104">
        <v>59.8300644221355</v>
      </c>
      <c r="AE149" s="104">
        <v>61.359631657953997</v>
      </c>
      <c r="AF149" s="104">
        <v>63.085801366242301</v>
      </c>
      <c r="AG149" s="104">
        <v>64.737262134992093</v>
      </c>
      <c r="AH149" s="104">
        <v>67.5587278097086</v>
      </c>
      <c r="AI149" s="104">
        <v>70.779406600924503</v>
      </c>
      <c r="AJ149" s="104">
        <v>73.282580736810999</v>
      </c>
      <c r="AK149" s="104">
        <v>76.0123352901701</v>
      </c>
      <c r="AL149" s="104">
        <v>78.635198001465895</v>
      </c>
      <c r="AM149" s="104">
        <v>81.3784336391263</v>
      </c>
      <c r="AN149" s="104">
        <v>83.545146313675303</v>
      </c>
      <c r="AO149" s="104">
        <v>87.948261251720098</v>
      </c>
      <c r="AP149" s="104">
        <v>90.362055196173799</v>
      </c>
      <c r="AQ149" s="104">
        <v>91.7488780162289</v>
      </c>
      <c r="AR149" s="104">
        <v>93.048762111799903</v>
      </c>
      <c r="AS149" s="104">
        <v>94.730965059010302</v>
      </c>
      <c r="AT149" s="104">
        <v>95.671469434040901</v>
      </c>
      <c r="AU149" s="104">
        <v>97.1242810702675</v>
      </c>
      <c r="AV149" s="104">
        <v>100</v>
      </c>
      <c r="AW149" s="104">
        <v>103.609235642244</v>
      </c>
      <c r="AX149" s="104">
        <v>105.70976077352699</v>
      </c>
      <c r="AY149" s="104">
        <v>111.46119863299199</v>
      </c>
      <c r="AZ149" s="104">
        <v>112.11136117362599</v>
      </c>
      <c r="BA149" s="104">
        <v>114.028507126782</v>
      </c>
    </row>
    <row r="150" spans="1:53">
      <c r="A150" s="104" t="s">
        <v>550</v>
      </c>
      <c r="B150" s="104" t="s">
        <v>551</v>
      </c>
      <c r="AV150" s="104">
        <v>100</v>
      </c>
      <c r="AW150" s="104">
        <v>103.463086589436</v>
      </c>
      <c r="AX150" s="104">
        <v>111.093657961909</v>
      </c>
      <c r="AY150" s="104">
        <v>124.71038680541901</v>
      </c>
      <c r="AZ150" s="104">
        <v>129.677989397212</v>
      </c>
      <c r="BA150" s="104">
        <v>135.82367956018101</v>
      </c>
    </row>
    <row r="151" spans="1:53">
      <c r="A151" s="104" t="s">
        <v>552</v>
      </c>
      <c r="B151" s="104" t="s">
        <v>553</v>
      </c>
      <c r="AE151" s="104">
        <v>61.255530671876897</v>
      </c>
      <c r="AF151" s="104">
        <v>61.208551969007303</v>
      </c>
      <c r="AG151" s="104">
        <v>61.579683721678201</v>
      </c>
      <c r="AH151" s="104">
        <v>62.688381109404702</v>
      </c>
      <c r="AI151" s="104">
        <v>58.775055160353702</v>
      </c>
      <c r="AJ151" s="104">
        <v>58.620025440883502</v>
      </c>
      <c r="AK151" s="104">
        <v>72.206266310817398</v>
      </c>
      <c r="AL151" s="104">
        <v>81.912066323709496</v>
      </c>
      <c r="AM151" s="104">
        <v>87.486559206234801</v>
      </c>
      <c r="AN151" s="104">
        <v>87.168983174835404</v>
      </c>
      <c r="AO151" s="104">
        <v>90.687637161667595</v>
      </c>
      <c r="AP151" s="104">
        <v>89.597659107535094</v>
      </c>
      <c r="AQ151" s="104">
        <v>88.990490124359894</v>
      </c>
      <c r="AR151" s="104">
        <v>93.606437454279202</v>
      </c>
      <c r="AS151" s="104">
        <v>98.317483540599895</v>
      </c>
      <c r="AT151" s="104">
        <v>96.993416239941496</v>
      </c>
      <c r="AU151" s="104">
        <v>93.986832479882906</v>
      </c>
      <c r="AV151" s="104">
        <v>100</v>
      </c>
      <c r="AW151" s="104">
        <v>101.543525969276</v>
      </c>
      <c r="AX151" s="104">
        <v>102.977322604243</v>
      </c>
      <c r="AY151" s="104">
        <v>112.421360643745</v>
      </c>
      <c r="AZ151" s="104">
        <v>114.89392831016799</v>
      </c>
      <c r="BA151" s="104">
        <v>116.168017995366</v>
      </c>
    </row>
    <row r="152" spans="1:53">
      <c r="A152" s="104" t="s">
        <v>554</v>
      </c>
      <c r="B152" s="104" t="s">
        <v>555</v>
      </c>
      <c r="C152" s="104">
        <v>23.498522194786901</v>
      </c>
      <c r="D152" s="104">
        <v>24.088645642132999</v>
      </c>
      <c r="E152" s="104">
        <v>24.129277092652799</v>
      </c>
      <c r="F152" s="104">
        <v>24.582027540850198</v>
      </c>
      <c r="G152" s="104">
        <v>25.117975721042999</v>
      </c>
      <c r="H152" s="104">
        <v>25.5204205638445</v>
      </c>
      <c r="I152" s="104">
        <v>25.653923901197299</v>
      </c>
      <c r="J152" s="104">
        <v>25.831928350884901</v>
      </c>
      <c r="K152" s="104">
        <v>26.358202376182</v>
      </c>
      <c r="L152" s="104">
        <v>26.973478626322802</v>
      </c>
      <c r="M152" s="104">
        <v>27.9757210715402</v>
      </c>
      <c r="N152" s="104">
        <v>28.625824279197399</v>
      </c>
      <c r="O152" s="104">
        <v>29.591304935826301</v>
      </c>
      <c r="P152" s="104">
        <v>31.866666162820401</v>
      </c>
      <c r="Q152" s="104">
        <v>34.178789178286699</v>
      </c>
      <c r="R152" s="104">
        <v>37.1836743933737</v>
      </c>
      <c r="S152" s="104">
        <v>37.3887471284147</v>
      </c>
      <c r="T152" s="104">
        <v>41.142717473220102</v>
      </c>
      <c r="U152" s="104">
        <v>43.0795155266281</v>
      </c>
      <c r="V152" s="104">
        <v>46.158454785076998</v>
      </c>
      <c r="W152" s="104">
        <v>53.4271439503257</v>
      </c>
      <c r="X152" s="104">
        <v>59.576477770071399</v>
      </c>
      <c r="Y152" s="104">
        <v>63.042776639121897</v>
      </c>
      <c r="Z152" s="104">
        <v>62.487371314974702</v>
      </c>
      <c r="AA152" s="104">
        <v>62.210864696437298</v>
      </c>
      <c r="AB152" s="104">
        <v>62.064540101941397</v>
      </c>
      <c r="AC152" s="104">
        <v>63.3231399061563</v>
      </c>
      <c r="AD152" s="104">
        <v>63.596522155815499</v>
      </c>
      <c r="AE152" s="104">
        <v>64.193276551873595</v>
      </c>
      <c r="AF152" s="104">
        <v>64.737437410407907</v>
      </c>
      <c r="AG152" s="104">
        <v>66.668817912135296</v>
      </c>
      <c r="AH152" s="104">
        <v>68.363667832856905</v>
      </c>
      <c r="AI152" s="104">
        <v>69.480191527148406</v>
      </c>
      <c r="AJ152" s="104">
        <v>72.360020083249196</v>
      </c>
      <c r="AK152" s="104">
        <v>75.348432339006195</v>
      </c>
      <c r="AL152" s="104">
        <v>78.683840330621194</v>
      </c>
      <c r="AM152" s="104">
        <v>80.300006411012106</v>
      </c>
      <c r="AN152" s="104">
        <v>82.799005179912697</v>
      </c>
      <c r="AO152" s="104">
        <v>84.7739695722113</v>
      </c>
      <c r="AP152" s="104">
        <v>86.583697899815604</v>
      </c>
      <c r="AQ152" s="104">
        <v>88.635379036436504</v>
      </c>
      <c r="AR152" s="104">
        <v>91.231945767347</v>
      </c>
      <c r="AS152" s="104">
        <v>93.228548215736495</v>
      </c>
      <c r="AT152" s="104">
        <v>94.4440972439223</v>
      </c>
      <c r="AU152" s="104">
        <v>97.079870008124502</v>
      </c>
      <c r="AV152" s="104">
        <v>100</v>
      </c>
      <c r="AW152" s="104">
        <v>102.77326417098899</v>
      </c>
      <c r="AX152" s="104">
        <v>104.059316801988</v>
      </c>
      <c r="AY152" s="104">
        <v>108.488848185968</v>
      </c>
      <c r="AZ152" s="104">
        <v>110.75122833554001</v>
      </c>
      <c r="BA152" s="104">
        <v>112.431140363236</v>
      </c>
    </row>
    <row r="153" spans="1:53">
      <c r="A153" s="104" t="s">
        <v>556</v>
      </c>
      <c r="B153" s="104" t="s">
        <v>557</v>
      </c>
    </row>
    <row r="154" spans="1:53">
      <c r="A154" s="104" t="s">
        <v>558</v>
      </c>
      <c r="B154" s="104" t="s">
        <v>559</v>
      </c>
      <c r="AB154" s="104">
        <v>27.768092376874101</v>
      </c>
      <c r="AC154" s="104">
        <v>29.832187243554898</v>
      </c>
      <c r="AD154" s="104">
        <v>32.264209334229697</v>
      </c>
      <c r="AE154" s="104">
        <v>32.689986750674997</v>
      </c>
      <c r="AF154" s="104">
        <v>36.917678815054103</v>
      </c>
      <c r="AG154" s="104">
        <v>39.354328921124797</v>
      </c>
      <c r="AH154" s="104">
        <v>41.5694529149986</v>
      </c>
      <c r="AI154" s="104">
        <v>45.785350991222003</v>
      </c>
      <c r="AJ154" s="104">
        <v>50.075595953832803</v>
      </c>
      <c r="AK154" s="104">
        <v>52.142846056785103</v>
      </c>
      <c r="AL154" s="104">
        <v>55.554964760068898</v>
      </c>
      <c r="AM154" s="104">
        <v>58.155662791547499</v>
      </c>
      <c r="AN154" s="104">
        <v>60.8455639685804</v>
      </c>
      <c r="AO154" s="104">
        <v>65.732476840884502</v>
      </c>
      <c r="AP154" s="104">
        <v>68.410533725916295</v>
      </c>
      <c r="AQ154" s="104">
        <v>70.636658641963606</v>
      </c>
      <c r="AR154" s="104">
        <v>73.967103879842995</v>
      </c>
      <c r="AS154" s="104">
        <v>76.848644234573399</v>
      </c>
      <c r="AT154" s="104">
        <v>80.807810695538095</v>
      </c>
      <c r="AU154" s="104">
        <v>89.185660143656605</v>
      </c>
      <c r="AV154" s="104">
        <v>100</v>
      </c>
      <c r="AW154" s="104">
        <v>106.241033281428</v>
      </c>
      <c r="AX154" s="104">
        <v>113.94787301480601</v>
      </c>
      <c r="AY154" s="104">
        <v>122.3192078055</v>
      </c>
      <c r="AZ154" s="104">
        <v>125.035819951585</v>
      </c>
      <c r="BA154" s="104">
        <v>132.89249680573101</v>
      </c>
    </row>
    <row r="155" spans="1:53">
      <c r="A155" s="104" t="s">
        <v>560</v>
      </c>
      <c r="B155" s="104" t="s">
        <v>561</v>
      </c>
      <c r="F155" s="104">
        <v>3.99640635137464</v>
      </c>
      <c r="G155" s="104">
        <v>4.0721611980118304</v>
      </c>
      <c r="H155" s="104">
        <v>4.1448723231357301</v>
      </c>
      <c r="I155" s="104">
        <v>4.2486970459653497</v>
      </c>
      <c r="J155" s="104">
        <v>4.3285101879614896</v>
      </c>
      <c r="K155" s="104">
        <v>4.6305150006781197</v>
      </c>
      <c r="L155" s="104">
        <v>4.7377216363209396</v>
      </c>
      <c r="M155" s="104">
        <v>4.8107709527176903</v>
      </c>
      <c r="N155" s="104">
        <v>4.8259895602875398</v>
      </c>
      <c r="O155" s="104">
        <v>5.0863968456130397</v>
      </c>
      <c r="P155" s="104">
        <v>5.77055780431869</v>
      </c>
      <c r="Q155" s="104">
        <v>7.4506920815119999</v>
      </c>
      <c r="R155" s="104">
        <v>8.5487991664682799</v>
      </c>
      <c r="S155" s="104">
        <v>9.6563584335223709</v>
      </c>
      <c r="T155" s="104">
        <v>10.5420878114489</v>
      </c>
      <c r="U155" s="104">
        <v>11.4429238843392</v>
      </c>
      <c r="V155" s="104">
        <v>13.0982996158191</v>
      </c>
      <c r="W155" s="104">
        <v>18.599521847361</v>
      </c>
      <c r="X155" s="104">
        <v>21.289308638684901</v>
      </c>
      <c r="Y155" s="104">
        <v>23.7196307820276</v>
      </c>
      <c r="Z155" s="104">
        <v>25.0454390745703</v>
      </c>
      <c r="AA155" s="104">
        <v>26.896087282080501</v>
      </c>
      <c r="AB155" s="104">
        <v>28.697776542322099</v>
      </c>
      <c r="AC155" s="104">
        <v>29.166311669543699</v>
      </c>
      <c r="AD155" s="104">
        <v>29.317609471042399</v>
      </c>
      <c r="AE155" s="104">
        <v>32.002901418931103</v>
      </c>
      <c r="AF155" s="104">
        <v>36.057682499094398</v>
      </c>
      <c r="AG155" s="104">
        <v>40.921174731139502</v>
      </c>
      <c r="AH155" s="104">
        <v>43.786071811129702</v>
      </c>
      <c r="AI155" s="104">
        <v>45.819286505882197</v>
      </c>
      <c r="AJ155" s="104">
        <v>50.638485038271703</v>
      </c>
      <c r="AK155" s="104">
        <v>54.346980080424501</v>
      </c>
      <c r="AL155" s="104">
        <v>57.623739878864001</v>
      </c>
      <c r="AM155" s="104">
        <v>61.398655727742003</v>
      </c>
      <c r="AN155" s="104">
        <v>65.594236685879096</v>
      </c>
      <c r="AO155" s="104">
        <v>70.061724522580306</v>
      </c>
      <c r="AP155" s="104">
        <v>74.902391534184105</v>
      </c>
      <c r="AQ155" s="104">
        <v>78.047758865513003</v>
      </c>
      <c r="AR155" s="104">
        <v>82.254021279781497</v>
      </c>
      <c r="AS155" s="104">
        <v>87.568046256940505</v>
      </c>
      <c r="AT155" s="104">
        <v>91.004449075502606</v>
      </c>
      <c r="AU155" s="104">
        <v>95.291095890411</v>
      </c>
      <c r="AV155" s="104">
        <v>100</v>
      </c>
      <c r="AW155" s="104">
        <v>108.932648401827</v>
      </c>
      <c r="AX155" s="104">
        <v>118.52168949771701</v>
      </c>
      <c r="AY155" s="104">
        <v>130.057077625571</v>
      </c>
      <c r="AZ155" s="104">
        <v>133.37328767123299</v>
      </c>
      <c r="BA155" s="104">
        <v>137.23173515981699</v>
      </c>
    </row>
    <row r="156" spans="1:53">
      <c r="A156" s="104" t="s">
        <v>562</v>
      </c>
      <c r="B156" s="104" t="s">
        <v>563</v>
      </c>
    </row>
    <row r="157" spans="1:53">
      <c r="A157" s="104" t="s">
        <v>564</v>
      </c>
      <c r="B157" s="104" t="s">
        <v>565</v>
      </c>
      <c r="C157" s="104">
        <v>1.6014627660247201E-2</v>
      </c>
      <c r="D157" s="104">
        <v>1.62722645346801E-2</v>
      </c>
      <c r="E157" s="104">
        <v>1.64673664118778E-2</v>
      </c>
      <c r="F157" s="104">
        <v>1.6565191626809399E-2</v>
      </c>
      <c r="G157" s="104">
        <v>1.69524697673573E-2</v>
      </c>
      <c r="H157" s="104">
        <v>1.75573404420457E-2</v>
      </c>
      <c r="I157" s="104">
        <v>1.8297520759779199E-2</v>
      </c>
      <c r="J157" s="104">
        <v>1.88495475333081E-2</v>
      </c>
      <c r="K157" s="104">
        <v>1.92894867241429E-2</v>
      </c>
      <c r="L157" s="104">
        <v>1.99389643916443E-2</v>
      </c>
      <c r="M157" s="104">
        <v>2.09781286596466E-2</v>
      </c>
      <c r="N157" s="104">
        <v>2.2082240695048501E-2</v>
      </c>
      <c r="O157" s="104">
        <v>2.3186352729151399E-2</v>
      </c>
      <c r="P157" s="104">
        <v>2.5979106700057E-2</v>
      </c>
      <c r="Q157" s="104">
        <v>3.21491445413205E-2</v>
      </c>
      <c r="R157" s="104">
        <v>3.7020227047581199E-2</v>
      </c>
      <c r="S157" s="104">
        <v>4.2865526055094097E-2</v>
      </c>
      <c r="T157" s="104">
        <v>5.5297611073525703E-2</v>
      </c>
      <c r="U157" s="104">
        <v>6.4953179063768005E-2</v>
      </c>
      <c r="V157" s="104">
        <v>7.6757435670444005E-2</v>
      </c>
      <c r="W157" s="104">
        <v>9.69940773268467E-2</v>
      </c>
      <c r="X157" s="104">
        <v>0.124082708375769</v>
      </c>
      <c r="Y157" s="104">
        <v>0.19719765679479601</v>
      </c>
      <c r="Z157" s="104">
        <v>0.39786460679758501</v>
      </c>
      <c r="AA157" s="104">
        <v>0.65862447798399903</v>
      </c>
      <c r="AB157" s="104">
        <v>1.0389694247005701</v>
      </c>
      <c r="AC157" s="104">
        <v>1.9349130423918</v>
      </c>
      <c r="AD157" s="104">
        <v>4.48564457216807</v>
      </c>
      <c r="AE157" s="104">
        <v>9.6065324262915208</v>
      </c>
      <c r="AF157" s="104">
        <v>11.528607460123</v>
      </c>
      <c r="AG157" s="104">
        <v>14.6012863050722</v>
      </c>
      <c r="AH157" s="104">
        <v>17.910158528436199</v>
      </c>
      <c r="AI157" s="104">
        <v>20.6877634320978</v>
      </c>
      <c r="AJ157" s="104">
        <v>22.7051370043961</v>
      </c>
      <c r="AK157" s="104">
        <v>24.286726474297399</v>
      </c>
      <c r="AL157" s="104">
        <v>32.786904661827897</v>
      </c>
      <c r="AM157" s="104">
        <v>44.0582746771777</v>
      </c>
      <c r="AN157" s="104">
        <v>53.145947798963199</v>
      </c>
      <c r="AO157" s="104">
        <v>61.611031725228798</v>
      </c>
      <c r="AP157" s="104">
        <v>71.829594141535907</v>
      </c>
      <c r="AQ157" s="104">
        <v>78.649827852550999</v>
      </c>
      <c r="AR157" s="104">
        <v>83.653923423653794</v>
      </c>
      <c r="AS157" s="104">
        <v>87.862627207177198</v>
      </c>
      <c r="AT157" s="104">
        <v>91.858740676343999</v>
      </c>
      <c r="AU157" s="104">
        <v>96.165338281598096</v>
      </c>
      <c r="AV157" s="104">
        <v>100</v>
      </c>
      <c r="AW157" s="104">
        <v>103.62937691313</v>
      </c>
      <c r="AX157" s="104">
        <v>107.740186874922</v>
      </c>
      <c r="AY157" s="104">
        <v>113.26242119182101</v>
      </c>
      <c r="AZ157" s="104">
        <v>119.26097470102199</v>
      </c>
      <c r="BA157" s="104">
        <v>124.21922371660401</v>
      </c>
    </row>
    <row r="158" spans="1:53">
      <c r="A158" s="104" t="s">
        <v>566</v>
      </c>
      <c r="B158" s="104" t="s">
        <v>567</v>
      </c>
    </row>
    <row r="159" spans="1:53">
      <c r="A159" s="104" t="s">
        <v>568</v>
      </c>
      <c r="B159" s="104" t="s">
        <v>569</v>
      </c>
      <c r="AK159" s="104">
        <v>17.408806423327299</v>
      </c>
      <c r="AL159" s="104">
        <v>22.607892349916401</v>
      </c>
      <c r="AM159" s="104">
        <v>27.922411061428299</v>
      </c>
      <c r="AN159" s="104">
        <v>31.2100239583805</v>
      </c>
      <c r="AO159" s="104">
        <v>33.611813879094797</v>
      </c>
      <c r="AP159" s="104">
        <v>46.806359617135399</v>
      </c>
      <c r="AQ159" s="104">
        <v>61.456431458745101</v>
      </c>
      <c r="AR159" s="104">
        <v>67.457343520255606</v>
      </c>
      <c r="AS159" s="104">
        <v>71.033496464923303</v>
      </c>
      <c r="AT159" s="104">
        <v>79.377015043985196</v>
      </c>
      <c r="AU159" s="104">
        <v>89.318234020900306</v>
      </c>
      <c r="AV159" s="104">
        <v>100</v>
      </c>
      <c r="AW159" s="104">
        <v>112.777747040411</v>
      </c>
      <c r="AX159" s="104">
        <v>126.72482735379801</v>
      </c>
      <c r="AY159" s="104">
        <v>142.91316470254901</v>
      </c>
      <c r="AZ159" s="104">
        <v>142.834700587307</v>
      </c>
      <c r="BA159" s="104">
        <v>153.404051632071</v>
      </c>
    </row>
    <row r="160" spans="1:53">
      <c r="A160" s="104" t="s">
        <v>570</v>
      </c>
      <c r="B160" s="104" t="s">
        <v>571</v>
      </c>
    </row>
    <row r="161" spans="1:53">
      <c r="A161" s="104" t="s">
        <v>572</v>
      </c>
      <c r="B161" s="104" t="s">
        <v>573</v>
      </c>
      <c r="AI161" s="104">
        <v>3.9959813105195399</v>
      </c>
      <c r="AJ161" s="104">
        <v>14.7112247303423</v>
      </c>
      <c r="AK161" s="104">
        <v>27.595316721705199</v>
      </c>
      <c r="AL161" s="104">
        <v>27.607325127589299</v>
      </c>
      <c r="AM161" s="104">
        <v>40.552386670669499</v>
      </c>
      <c r="AN161" s="104">
        <v>55.376763734614201</v>
      </c>
      <c r="AO161" s="104">
        <v>60.558390873611501</v>
      </c>
      <c r="AP161" s="104">
        <v>65.139597718402896</v>
      </c>
      <c r="AQ161" s="104">
        <v>72.692885019513696</v>
      </c>
      <c r="AR161" s="104">
        <v>77.256079255478795</v>
      </c>
      <c r="AS161" s="104">
        <v>77.964575202641896</v>
      </c>
      <c r="AT161" s="104">
        <v>81.963374362053401</v>
      </c>
      <c r="AU161" s="104">
        <v>88.718102671870298</v>
      </c>
      <c r="AV161" s="104">
        <v>100</v>
      </c>
      <c r="AW161" s="104">
        <v>105.095166616632</v>
      </c>
      <c r="AX161" s="104">
        <v>114.601283142569</v>
      </c>
      <c r="AY161" s="104">
        <v>143.316542141588</v>
      </c>
      <c r="AZ161" s="104">
        <v>152.31572164696999</v>
      </c>
      <c r="BA161" s="104">
        <v>167.77520599280899</v>
      </c>
    </row>
    <row r="162" spans="1:53">
      <c r="A162" s="104" t="s">
        <v>574</v>
      </c>
      <c r="B162" s="104" t="s">
        <v>575</v>
      </c>
      <c r="AV162" s="104">
        <v>100</v>
      </c>
      <c r="AW162" s="104">
        <v>102.924512581236</v>
      </c>
      <c r="AX162" s="104">
        <v>107.39876687218801</v>
      </c>
      <c r="AY162" s="104">
        <v>116.805532411264</v>
      </c>
      <c r="AZ162" s="104">
        <v>120.85485752374601</v>
      </c>
      <c r="BA162" s="104">
        <v>121.64639226795499</v>
      </c>
    </row>
    <row r="163" spans="1:53">
      <c r="A163" s="104" t="s">
        <v>576</v>
      </c>
      <c r="B163" s="104" t="s">
        <v>577</v>
      </c>
      <c r="C163" s="104">
        <v>11.083055273100101</v>
      </c>
      <c r="D163" s="104">
        <v>11.278463347598599</v>
      </c>
      <c r="E163" s="104">
        <v>11.8532960689686</v>
      </c>
      <c r="F163" s="104">
        <v>12.528899770360001</v>
      </c>
      <c r="G163" s="104">
        <v>13.032754670887501</v>
      </c>
      <c r="H163" s="104">
        <v>13.4866622161179</v>
      </c>
      <c r="I163" s="104">
        <v>13.349964190909001</v>
      </c>
      <c r="J163" s="104">
        <v>13.250069480174799</v>
      </c>
      <c r="K163" s="104">
        <v>13.3079032600897</v>
      </c>
      <c r="L163" s="104">
        <v>13.7004719478099</v>
      </c>
      <c r="M163" s="104">
        <v>13.875725826234</v>
      </c>
      <c r="N163" s="104">
        <v>14.452311086353401</v>
      </c>
      <c r="O163" s="104">
        <v>14.9955981095498</v>
      </c>
      <c r="P163" s="104">
        <v>15.608110414734099</v>
      </c>
      <c r="Q163" s="104">
        <v>18.348398694131198</v>
      </c>
      <c r="R163" s="104">
        <v>19.801277978600002</v>
      </c>
      <c r="S163" s="104">
        <v>21.484812818100401</v>
      </c>
      <c r="T163" s="104">
        <v>24.191254901927302</v>
      </c>
      <c r="U163" s="104">
        <v>26.541685150724</v>
      </c>
      <c r="V163" s="104">
        <v>28.752969928767001</v>
      </c>
      <c r="W163" s="104">
        <v>31.458158449819599</v>
      </c>
      <c r="X163" s="104">
        <v>35.388077825795101</v>
      </c>
      <c r="Y163" s="104">
        <v>39.1136664655128</v>
      </c>
      <c r="Z163" s="104">
        <v>41.5418176078446</v>
      </c>
      <c r="AA163" s="104">
        <v>46.7127641551849</v>
      </c>
      <c r="AB163" s="104">
        <v>50.323025017349003</v>
      </c>
      <c r="AC163" s="104">
        <v>54.718016191961603</v>
      </c>
      <c r="AD163" s="104">
        <v>56.194713169630802</v>
      </c>
      <c r="AE163" s="104">
        <v>57.525996862549199</v>
      </c>
      <c r="AF163" s="104">
        <v>59.401326810389001</v>
      </c>
      <c r="AG163" s="104">
        <v>63.430277647526502</v>
      </c>
      <c r="AH163" s="104">
        <v>68.495924919733099</v>
      </c>
      <c r="AI163" s="104">
        <v>72.427759940726304</v>
      </c>
      <c r="AJ163" s="104">
        <v>76.181773277352505</v>
      </c>
      <c r="AK163" s="104">
        <v>80.098789824647895</v>
      </c>
      <c r="AL163" s="104">
        <v>85.003704618424095</v>
      </c>
      <c r="AM163" s="104">
        <v>87.5426031118797</v>
      </c>
      <c r="AN163" s="104">
        <v>88.4514694986417</v>
      </c>
      <c r="AO163" s="104">
        <v>90.886638676216194</v>
      </c>
      <c r="AP163" s="104">
        <v>91.509014571498994</v>
      </c>
      <c r="AQ163" s="104">
        <v>93.242775994072502</v>
      </c>
      <c r="AR163" s="104">
        <v>93.820696468263606</v>
      </c>
      <c r="AS163" s="104">
        <v>96.443566312669603</v>
      </c>
      <c r="AT163" s="104">
        <v>97.5697703136575</v>
      </c>
      <c r="AU163" s="104">
        <v>99.026920227216607</v>
      </c>
      <c r="AV163" s="104">
        <v>100</v>
      </c>
      <c r="AW163" s="104">
        <v>103.284761669548</v>
      </c>
      <c r="AX163" s="104">
        <v>105.39392442578399</v>
      </c>
      <c r="AY163" s="104">
        <v>109.301211380106</v>
      </c>
      <c r="AZ163" s="104">
        <v>110.389425071331</v>
      </c>
      <c r="BA163" s="104">
        <v>111.47849562373101</v>
      </c>
    </row>
    <row r="164" spans="1:53">
      <c r="A164" s="104" t="s">
        <v>578</v>
      </c>
      <c r="B164" s="104" t="s">
        <v>579</v>
      </c>
      <c r="AB164" s="104">
        <v>0.39061757603049302</v>
      </c>
      <c r="AC164" s="104">
        <v>0</v>
      </c>
      <c r="AD164" s="104">
        <v>1.4257541525113</v>
      </c>
      <c r="AE164" s="104">
        <v>2.1405843166471001</v>
      </c>
      <c r="AF164" s="104">
        <v>2.99994298391419</v>
      </c>
      <c r="AG164" s="104">
        <v>4.4100724333842702</v>
      </c>
      <c r="AH164" s="104">
        <v>5.8624518769369303</v>
      </c>
      <c r="AI164" s="104">
        <v>8.5290073017739303</v>
      </c>
      <c r="AJ164" s="104">
        <v>12.128250588710101</v>
      </c>
      <c r="AK164" s="104">
        <v>19.791289053696101</v>
      </c>
      <c r="AL164" s="104">
        <v>30.5644817523035</v>
      </c>
      <c r="AM164" s="104">
        <v>45.385611699511401</v>
      </c>
      <c r="AN164" s="104">
        <v>48.730202970783999</v>
      </c>
      <c r="AO164" s="104">
        <v>49.451585401842799</v>
      </c>
      <c r="AP164" s="104">
        <v>50.865658917270501</v>
      </c>
      <c r="AQ164" s="104">
        <v>57.337606977735497</v>
      </c>
      <c r="AR164" s="104">
        <v>62.526641964783401</v>
      </c>
      <c r="AS164" s="104">
        <v>73.019477325638604</v>
      </c>
      <c r="AT164" s="104">
        <v>82.823310489556306</v>
      </c>
      <c r="AU164" s="104">
        <v>93.311637210217398</v>
      </c>
      <c r="AV164" s="104">
        <v>100</v>
      </c>
      <c r="AW164" s="104">
        <v>113.238663869614</v>
      </c>
      <c r="AX164" s="104">
        <v>122.481846054543</v>
      </c>
      <c r="AY164" s="104">
        <v>135.13151524931399</v>
      </c>
      <c r="AZ164" s="104">
        <v>139.525576892044</v>
      </c>
      <c r="BA164" s="104">
        <v>157.24705502662599</v>
      </c>
    </row>
    <row r="165" spans="1:53">
      <c r="A165" s="104" t="s">
        <v>580</v>
      </c>
      <c r="B165" s="104" t="s">
        <v>581</v>
      </c>
      <c r="C165" s="104">
        <v>0.34905507774717398</v>
      </c>
      <c r="D165" s="104">
        <v>0.348544016145034</v>
      </c>
      <c r="E165" s="104">
        <v>0.34292233846016401</v>
      </c>
      <c r="F165" s="104">
        <v>0.33372322952965</v>
      </c>
      <c r="G165" s="104">
        <v>0.332190044713009</v>
      </c>
      <c r="H165" s="104">
        <v>0.390962129546849</v>
      </c>
      <c r="I165" s="104">
        <v>0.49061914296075099</v>
      </c>
      <c r="J165" s="104">
        <v>0.49470763581364702</v>
      </c>
      <c r="K165" s="104">
        <v>0.50646205278041501</v>
      </c>
      <c r="L165" s="104">
        <v>0.48448640366863099</v>
      </c>
      <c r="M165" s="104">
        <v>0.46506606259821198</v>
      </c>
      <c r="N165" s="104">
        <v>0.474776233135977</v>
      </c>
      <c r="O165" s="104">
        <v>0.51106160725078298</v>
      </c>
      <c r="P165" s="104">
        <v>0.63984913227414697</v>
      </c>
      <c r="Q165" s="104">
        <v>0.80116572860413404</v>
      </c>
      <c r="R165" s="104">
        <v>1.0547800512001999</v>
      </c>
      <c r="S165" s="104">
        <v>1.29088625490419</v>
      </c>
      <c r="T165" s="104">
        <v>1.27595473827816</v>
      </c>
      <c r="U165" s="104">
        <v>1.19882702405227</v>
      </c>
      <c r="V165" s="104">
        <v>1.2668280297424299</v>
      </c>
      <c r="W165" s="104">
        <v>1.2745322834730199</v>
      </c>
      <c r="X165" s="104">
        <v>1.2785909644035101</v>
      </c>
      <c r="Y165" s="104">
        <v>1.3464168959117599</v>
      </c>
      <c r="Z165" s="104">
        <v>1.42249057295041</v>
      </c>
      <c r="AA165" s="104">
        <v>1.49142889785212</v>
      </c>
      <c r="AB165" s="104">
        <v>1.5929589127339201</v>
      </c>
      <c r="AC165" s="104">
        <v>1.7415096892248001</v>
      </c>
      <c r="AD165" s="104">
        <v>2.1727074882768602</v>
      </c>
      <c r="AE165" s="104">
        <v>2.5212706525752</v>
      </c>
      <c r="AF165" s="104">
        <v>3.20701911786895</v>
      </c>
      <c r="AG165" s="104">
        <v>3.77231316299132</v>
      </c>
      <c r="AH165" s="104">
        <v>4.9897155112439204</v>
      </c>
      <c r="AI165" s="104">
        <v>6.0831223696237098</v>
      </c>
      <c r="AJ165" s="104">
        <v>8.0194779679112607</v>
      </c>
      <c r="AK165" s="104">
        <v>9.95207480778625</v>
      </c>
      <c r="AL165" s="104">
        <v>12.4594714331706</v>
      </c>
      <c r="AM165" s="104">
        <v>14.4872998278847</v>
      </c>
      <c r="AN165" s="104">
        <v>18.789626952210899</v>
      </c>
      <c r="AO165" s="104">
        <v>28.4639454771464</v>
      </c>
      <c r="AP165" s="104">
        <v>33.701608430393797</v>
      </c>
      <c r="AQ165" s="104">
        <v>33.664817896099201</v>
      </c>
      <c r="AR165" s="104">
        <v>40.768533924940002</v>
      </c>
      <c r="AS165" s="104">
        <v>64.036975411351406</v>
      </c>
      <c r="AT165" s="104">
        <v>87.467923830652595</v>
      </c>
      <c r="AU165" s="104">
        <v>91.4339064522093</v>
      </c>
      <c r="AV165" s="104">
        <v>100</v>
      </c>
      <c r="AW165" s="104">
        <v>119.996487335922</v>
      </c>
      <c r="AX165" s="104">
        <v>162.02477352560501</v>
      </c>
      <c r="AY165" s="104">
        <v>205.44666296912601</v>
      </c>
      <c r="AZ165" s="104">
        <v>208.471542763999</v>
      </c>
      <c r="BA165" s="104">
        <v>224.56217270979499</v>
      </c>
    </row>
    <row r="166" spans="1:53">
      <c r="A166" s="104" t="s">
        <v>582</v>
      </c>
      <c r="B166" s="104" t="s">
        <v>583</v>
      </c>
      <c r="AS166" s="104">
        <v>87.628026860204898</v>
      </c>
      <c r="AT166" s="104">
        <v>93.895407990232698</v>
      </c>
      <c r="AU166" s="104">
        <v>97.788781116462005</v>
      </c>
      <c r="AV166" s="104">
        <v>100</v>
      </c>
      <c r="AW166" s="104">
        <v>105.05324560808501</v>
      </c>
      <c r="AX166" s="104">
        <v>112.12100657939401</v>
      </c>
      <c r="AY166" s="104">
        <v>123.726514277962</v>
      </c>
      <c r="AZ166" s="104">
        <v>134.59268805534799</v>
      </c>
      <c r="BA166" s="104">
        <v>140.60910262497401</v>
      </c>
    </row>
    <row r="167" spans="1:53">
      <c r="A167" s="104" t="s">
        <v>584</v>
      </c>
      <c r="B167" s="104" t="s">
        <v>585</v>
      </c>
      <c r="G167" s="104">
        <v>4.3344242575114702</v>
      </c>
      <c r="H167" s="104">
        <v>4.7016310167490998</v>
      </c>
      <c r="I167" s="104">
        <v>5.3781473255537202</v>
      </c>
      <c r="J167" s="104">
        <v>5.2271111263675598</v>
      </c>
      <c r="K167" s="104">
        <v>5.28878424103954</v>
      </c>
      <c r="L167" s="104">
        <v>5.5033815073527501</v>
      </c>
      <c r="M167" s="104">
        <v>6.34194707152069</v>
      </c>
      <c r="N167" s="104">
        <v>6.2151395959645503</v>
      </c>
      <c r="O167" s="104">
        <v>6.73652914185854</v>
      </c>
      <c r="P167" s="104">
        <v>7.5064990989112497</v>
      </c>
      <c r="Q167" s="104">
        <v>8.9932616845167495</v>
      </c>
      <c r="R167" s="104">
        <v>9.6754891861182308</v>
      </c>
      <c r="S167" s="104">
        <v>9.3742683994071196</v>
      </c>
      <c r="T167" s="104">
        <v>10.3022134333849</v>
      </c>
      <c r="U167" s="104">
        <v>11.059023433057</v>
      </c>
      <c r="V167" s="104">
        <v>11.4533278026573</v>
      </c>
      <c r="W167" s="104">
        <v>13.1351920418261</v>
      </c>
      <c r="X167" s="104">
        <v>14.5990903758148</v>
      </c>
      <c r="Y167" s="104">
        <v>16.306971765498101</v>
      </c>
      <c r="Z167" s="104">
        <v>18.325324484270201</v>
      </c>
      <c r="AA167" s="104">
        <v>18.846823811794799</v>
      </c>
      <c r="AB167" s="104">
        <v>20.3644909234308</v>
      </c>
      <c r="AC167" s="104">
        <v>24.233530280136499</v>
      </c>
      <c r="AD167" s="104">
        <v>26.838714282131999</v>
      </c>
      <c r="AE167" s="104">
        <v>29.249636893805398</v>
      </c>
      <c r="AF167" s="104">
        <v>31.837319192066101</v>
      </c>
      <c r="AG167" s="104">
        <v>34.4606189007757</v>
      </c>
      <c r="AH167" s="104">
        <v>39.821813464856298</v>
      </c>
      <c r="AI167" s="104">
        <v>46.651064772653903</v>
      </c>
      <c r="AJ167" s="104">
        <v>50.152411078080199</v>
      </c>
      <c r="AK167" s="104">
        <v>54.339779680412498</v>
      </c>
      <c r="AL167" s="104">
        <v>58.482084515611497</v>
      </c>
      <c r="AM167" s="104">
        <v>63.874405599258203</v>
      </c>
      <c r="AN167" s="104">
        <v>66.435761985447996</v>
      </c>
      <c r="AO167" s="104">
        <v>73.906109837535894</v>
      </c>
      <c r="AP167" s="104">
        <v>79.412937306887301</v>
      </c>
      <c r="AQ167" s="104">
        <v>81.381441243895196</v>
      </c>
      <c r="AR167" s="104">
        <v>83.569221568822897</v>
      </c>
      <c r="AS167" s="104">
        <v>86.100867138443107</v>
      </c>
      <c r="AT167" s="104">
        <v>91.014651649556498</v>
      </c>
      <c r="AU167" s="104">
        <v>93.601116316156705</v>
      </c>
      <c r="AV167" s="104">
        <v>100</v>
      </c>
      <c r="AW167" s="104">
        <v>107.55506827469399</v>
      </c>
      <c r="AX167" s="104">
        <v>114.113425695206</v>
      </c>
      <c r="AY167" s="104">
        <v>126.56234426392901</v>
      </c>
      <c r="AZ167" s="104">
        <v>141.25383164723101</v>
      </c>
      <c r="BA167" s="104">
        <v>155.351304940689</v>
      </c>
    </row>
    <row r="168" spans="1:53">
      <c r="A168" s="104" t="s">
        <v>586</v>
      </c>
      <c r="B168" s="104" t="s">
        <v>587</v>
      </c>
      <c r="C168" s="104">
        <v>17.783372130406701</v>
      </c>
      <c r="D168" s="104">
        <v>18.015914505133399</v>
      </c>
      <c r="E168" s="104">
        <v>18.427765186390001</v>
      </c>
      <c r="F168" s="104">
        <v>19.043839345615901</v>
      </c>
      <c r="G168" s="104">
        <v>20.146646128188301</v>
      </c>
      <c r="H168" s="104">
        <v>21.3141236787685</v>
      </c>
      <c r="I168" s="104">
        <v>22.5496757222319</v>
      </c>
      <c r="J168" s="104">
        <v>23.3359361133598</v>
      </c>
      <c r="K168" s="104">
        <v>24.1936747221445</v>
      </c>
      <c r="L168" s="104">
        <v>25.990841330567999</v>
      </c>
      <c r="M168" s="104">
        <v>26.947287953734001</v>
      </c>
      <c r="N168" s="104">
        <v>28.9622929391527</v>
      </c>
      <c r="O168" s="104">
        <v>31.218962373653699</v>
      </c>
      <c r="P168" s="104">
        <v>33.720699982214803</v>
      </c>
      <c r="Q168" s="104">
        <v>36.961045836878597</v>
      </c>
      <c r="R168" s="104">
        <v>40.735776459777902</v>
      </c>
      <c r="S168" s="104">
        <v>44.425413966504998</v>
      </c>
      <c r="T168" s="104">
        <v>47.301561285141602</v>
      </c>
      <c r="U168" s="104">
        <v>49.231473154524203</v>
      </c>
      <c r="V168" s="104">
        <v>51.3043414586759</v>
      </c>
      <c r="W168" s="104">
        <v>54.660413951111998</v>
      </c>
      <c r="X168" s="104">
        <v>58.349153542904801</v>
      </c>
      <c r="Y168" s="104">
        <v>61.769621164385498</v>
      </c>
      <c r="Z168" s="104">
        <v>63.513388971414798</v>
      </c>
      <c r="AA168" s="104">
        <v>74.195129687961298</v>
      </c>
      <c r="AB168" s="104">
        <v>67.051225579906998</v>
      </c>
      <c r="AC168" s="104">
        <v>67.118293572485101</v>
      </c>
      <c r="AD168" s="104">
        <v>66.648817624438706</v>
      </c>
      <c r="AE168" s="104">
        <v>67.140649570011107</v>
      </c>
      <c r="AF168" s="104">
        <v>67.867219489606597</v>
      </c>
      <c r="AG168" s="104">
        <v>69.532741305294905</v>
      </c>
      <c r="AH168" s="104">
        <v>71.7114338661939</v>
      </c>
      <c r="AI168" s="104">
        <v>73.994425539051605</v>
      </c>
      <c r="AJ168" s="104">
        <v>75.906575924947205</v>
      </c>
      <c r="AK168" s="104">
        <v>78.0331189298672</v>
      </c>
      <c r="AL168" s="104">
        <v>79.533867263039596</v>
      </c>
      <c r="AM168" s="104">
        <v>81.137800252844499</v>
      </c>
      <c r="AN168" s="104">
        <v>82.903497682258703</v>
      </c>
      <c r="AO168" s="104">
        <v>84.549515381373794</v>
      </c>
      <c r="AP168" s="104">
        <v>86.403708386009299</v>
      </c>
      <c r="AQ168" s="104">
        <v>88.405394016013503</v>
      </c>
      <c r="AR168" s="104">
        <v>92.102823430257104</v>
      </c>
      <c r="AS168" s="104">
        <v>95.128529287821394</v>
      </c>
      <c r="AT168" s="104">
        <v>97.142857142857096</v>
      </c>
      <c r="AU168" s="104">
        <v>98.331226295828102</v>
      </c>
      <c r="AV168" s="104">
        <v>100</v>
      </c>
      <c r="AW168" s="104">
        <v>101.137800252844</v>
      </c>
      <c r="AX168" s="104">
        <v>102.772861356932</v>
      </c>
      <c r="AY168" s="104">
        <v>105.326590813317</v>
      </c>
      <c r="AZ168" s="104">
        <v>106.58238516645601</v>
      </c>
      <c r="BA168" s="104">
        <v>107.939317319848</v>
      </c>
    </row>
    <row r="169" spans="1:53">
      <c r="A169" s="104" t="s">
        <v>588</v>
      </c>
      <c r="B169" s="104" t="s">
        <v>589</v>
      </c>
    </row>
    <row r="170" spans="1:53">
      <c r="A170" s="104" t="s">
        <v>590</v>
      </c>
      <c r="B170" s="104" t="s">
        <v>591</v>
      </c>
      <c r="C170" s="104">
        <v>5.7001354754328801</v>
      </c>
      <c r="D170" s="104">
        <v>5.8044640781446404</v>
      </c>
      <c r="E170" s="104">
        <v>5.9609569822122603</v>
      </c>
      <c r="F170" s="104">
        <v>6.0747700033523504</v>
      </c>
      <c r="G170" s="104">
        <v>6.2834272087758496</v>
      </c>
      <c r="H170" s="104">
        <v>6.4968266234135204</v>
      </c>
      <c r="I170" s="104">
        <v>6.6770305735519999</v>
      </c>
      <c r="J170" s="104">
        <v>7.0848605659706596</v>
      </c>
      <c r="K170" s="104">
        <v>7.3883619556775697</v>
      </c>
      <c r="L170" s="104">
        <v>7.7487698559545199</v>
      </c>
      <c r="M170" s="104">
        <v>8.2687524425496299</v>
      </c>
      <c r="N170" s="104">
        <v>9.1206845123880793</v>
      </c>
      <c r="O170" s="104">
        <v>9.7387528767806693</v>
      </c>
      <c r="P170" s="104">
        <v>10.5405712954522</v>
      </c>
      <c r="Q170" s="104">
        <v>11.7265943730704</v>
      </c>
      <c r="R170" s="104">
        <v>13.4304585127473</v>
      </c>
      <c r="S170" s="104">
        <v>15.6855728152608</v>
      </c>
      <c r="T170" s="104">
        <v>17.974096218552301</v>
      </c>
      <c r="U170" s="104">
        <v>20.112278668342899</v>
      </c>
      <c r="V170" s="104">
        <v>22.8685294825261</v>
      </c>
      <c r="W170" s="104">
        <v>26.7773942735496</v>
      </c>
      <c r="X170" s="104">
        <v>30.886713669240901</v>
      </c>
      <c r="Y170" s="104">
        <v>35.881374235548698</v>
      </c>
      <c r="Z170" s="104">
        <v>38.520693197009003</v>
      </c>
      <c r="AA170" s="104">
        <v>40.909443902634401</v>
      </c>
      <c r="AB170" s="104">
        <v>47.211654799531303</v>
      </c>
      <c r="AC170" s="104">
        <v>53.452007191350603</v>
      </c>
      <c r="AD170" s="104">
        <v>61.865965472455102</v>
      </c>
      <c r="AE170" s="104">
        <v>65.810008416722894</v>
      </c>
      <c r="AF170" s="104">
        <v>69.572917536883594</v>
      </c>
      <c r="AG170" s="104">
        <v>73.816902512468502</v>
      </c>
      <c r="AH170" s="104">
        <v>75.735362907581504</v>
      </c>
      <c r="AI170" s="104">
        <v>76.504694741154694</v>
      </c>
      <c r="AJ170" s="104">
        <v>77.488270882811605</v>
      </c>
      <c r="AK170" s="104">
        <v>78.7482043915453</v>
      </c>
      <c r="AL170" s="104">
        <v>81.705315001026094</v>
      </c>
      <c r="AM170" s="104">
        <v>83.572747793966798</v>
      </c>
      <c r="AN170" s="104">
        <v>84.564949722963306</v>
      </c>
      <c r="AO170" s="104">
        <v>85.615637184485905</v>
      </c>
      <c r="AP170" s="104">
        <v>85.853683562487205</v>
      </c>
      <c r="AQ170" s="104">
        <v>88.435255489431597</v>
      </c>
      <c r="AR170" s="104">
        <v>90.654627539503394</v>
      </c>
      <c r="AS170" s="104">
        <v>93.066899240714093</v>
      </c>
      <c r="AT170" s="104">
        <v>94.475682331212795</v>
      </c>
      <c r="AU170" s="104">
        <v>96.9289965113893</v>
      </c>
      <c r="AV170" s="104">
        <v>100</v>
      </c>
      <c r="AW170" s="104">
        <v>103.170531500103</v>
      </c>
      <c r="AX170" s="104">
        <v>105.838292632875</v>
      </c>
      <c r="AY170" s="104">
        <v>109.916888980094</v>
      </c>
      <c r="AZ170" s="104">
        <v>111.99466447773401</v>
      </c>
      <c r="BA170" s="104">
        <v>115.252411245639</v>
      </c>
    </row>
    <row r="171" spans="1:53">
      <c r="A171" s="104" t="s">
        <v>592</v>
      </c>
      <c r="B171" s="104" t="s">
        <v>593</v>
      </c>
      <c r="AP171" s="104">
        <v>67.848359055045293</v>
      </c>
      <c r="AQ171" s="104">
        <v>72.645179366689305</v>
      </c>
      <c r="AR171" s="104">
        <v>76.993750214881999</v>
      </c>
      <c r="AS171" s="104">
        <v>79.881150323518597</v>
      </c>
      <c r="AT171" s="104">
        <v>84.116758638612595</v>
      </c>
      <c r="AU171" s="104">
        <v>91.241625275344802</v>
      </c>
      <c r="AV171" s="104">
        <v>100</v>
      </c>
      <c r="AW171" s="104">
        <v>109.140199667777</v>
      </c>
      <c r="AX171" s="104">
        <v>121.28415846495</v>
      </c>
      <c r="AY171" s="104">
        <v>145.33020208519699</v>
      </c>
      <c r="AZ171" s="104">
        <v>150.68852896861</v>
      </c>
      <c r="BA171" s="104">
        <v>158.90837042091201</v>
      </c>
    </row>
    <row r="172" spans="1:53">
      <c r="A172" s="104" t="s">
        <v>594</v>
      </c>
      <c r="B172" s="104" t="s">
        <v>595</v>
      </c>
      <c r="F172" s="104">
        <v>13.1789966201551</v>
      </c>
      <c r="G172" s="104">
        <v>13.3113158633307</v>
      </c>
      <c r="H172" s="104">
        <v>13.893520533435501</v>
      </c>
      <c r="I172" s="104">
        <v>15.362264132552101</v>
      </c>
      <c r="J172" s="104">
        <v>15.428423754139899</v>
      </c>
      <c r="K172" s="104">
        <v>14.977435667093401</v>
      </c>
      <c r="L172" s="104">
        <v>16.5718825473039</v>
      </c>
      <c r="M172" s="104">
        <v>16.757129487749701</v>
      </c>
      <c r="N172" s="104">
        <v>17.4595241369402</v>
      </c>
      <c r="O172" s="104">
        <v>19.1620317324879</v>
      </c>
      <c r="P172" s="104">
        <v>21.420280149318099</v>
      </c>
      <c r="Q172" s="104">
        <v>22.148035986772602</v>
      </c>
      <c r="R172" s="104">
        <v>24.1670071055931</v>
      </c>
      <c r="S172" s="104">
        <v>29.853426581041401</v>
      </c>
      <c r="T172" s="104">
        <v>36.794673545960201</v>
      </c>
      <c r="U172" s="104">
        <v>40.5084336377437</v>
      </c>
      <c r="V172" s="104">
        <v>43.452536798422301</v>
      </c>
      <c r="W172" s="104">
        <v>47.930440519533697</v>
      </c>
      <c r="X172" s="104">
        <v>58.912937703073503</v>
      </c>
      <c r="Y172" s="104">
        <v>65.771485141062598</v>
      </c>
      <c r="Z172" s="104">
        <v>64.134034506753906</v>
      </c>
      <c r="AA172" s="104">
        <v>69.498477157075499</v>
      </c>
      <c r="AB172" s="104">
        <v>68.856728827817307</v>
      </c>
      <c r="AC172" s="104">
        <v>66.648100127133901</v>
      </c>
      <c r="AD172" s="104">
        <v>62.174607047483697</v>
      </c>
      <c r="AE172" s="104">
        <v>61.307916004683698</v>
      </c>
      <c r="AF172" s="104">
        <v>59.564609975845499</v>
      </c>
      <c r="AG172" s="104">
        <v>59.102595285090899</v>
      </c>
      <c r="AH172" s="104">
        <v>54.494577641501401</v>
      </c>
      <c r="AI172" s="104">
        <v>52.055608568702098</v>
      </c>
      <c r="AJ172" s="104">
        <v>51.423114723330599</v>
      </c>
      <c r="AK172" s="104">
        <v>69.9565494873451</v>
      </c>
      <c r="AL172" s="104">
        <v>77.346261752692101</v>
      </c>
      <c r="AM172" s="104">
        <v>81.436995328152406</v>
      </c>
      <c r="AN172" s="104">
        <v>83.825910931174107</v>
      </c>
      <c r="AO172" s="104">
        <v>87.638326585694699</v>
      </c>
      <c r="AP172" s="104">
        <v>85.620782726046201</v>
      </c>
      <c r="AQ172" s="104">
        <v>88.103913630229101</v>
      </c>
      <c r="AR172" s="104">
        <v>91.632928475034007</v>
      </c>
      <c r="AS172" s="104">
        <v>94.041835357625104</v>
      </c>
      <c r="AT172" s="104">
        <v>92.523616734143104</v>
      </c>
      <c r="AU172" s="104">
        <v>92.766531713900093</v>
      </c>
      <c r="AV172" s="104">
        <v>100</v>
      </c>
      <c r="AW172" s="104">
        <v>100.04048582996001</v>
      </c>
      <c r="AX172" s="104">
        <v>100.094466936572</v>
      </c>
      <c r="AY172" s="104">
        <v>111.410256410256</v>
      </c>
      <c r="AZ172" s="104">
        <v>116.207827260459</v>
      </c>
      <c r="BA172" s="104">
        <v>117.142223117339</v>
      </c>
    </row>
    <row r="173" spans="1:53">
      <c r="A173" s="104" t="s">
        <v>596</v>
      </c>
      <c r="B173" s="104" t="s">
        <v>597</v>
      </c>
      <c r="C173" s="104">
        <v>0.107328504313324</v>
      </c>
      <c r="D173" s="104">
        <v>0.11406781912404</v>
      </c>
      <c r="E173" s="104">
        <v>0.12007421110446</v>
      </c>
      <c r="F173" s="104">
        <v>0.116838624948169</v>
      </c>
      <c r="G173" s="104">
        <v>0.11783969027829801</v>
      </c>
      <c r="H173" s="104">
        <v>0.122675193345992</v>
      </c>
      <c r="I173" s="104">
        <v>0.13456284414013001</v>
      </c>
      <c r="J173" s="104">
        <v>0.12954857940671499</v>
      </c>
      <c r="K173" s="104">
        <v>0.12893185165856499</v>
      </c>
      <c r="L173" s="104">
        <v>0.14202614369882199</v>
      </c>
      <c r="M173" s="104">
        <v>0.16156479380157099</v>
      </c>
      <c r="N173" s="104">
        <v>0.18741373071617901</v>
      </c>
      <c r="O173" s="104">
        <v>0.19389384111152899</v>
      </c>
      <c r="P173" s="104">
        <v>0.204369274743645</v>
      </c>
      <c r="Q173" s="104">
        <v>0.23027184015852301</v>
      </c>
      <c r="R173" s="104">
        <v>0.308481801602907</v>
      </c>
      <c r="S173" s="104">
        <v>0.38344287939241301</v>
      </c>
      <c r="T173" s="104">
        <v>0.441296104739554</v>
      </c>
      <c r="U173" s="104">
        <v>0.53709816056586501</v>
      </c>
      <c r="V173" s="104">
        <v>0.599990908339611</v>
      </c>
      <c r="W173" s="104">
        <v>0.65982357363550304</v>
      </c>
      <c r="X173" s="104">
        <v>0.79715148554917603</v>
      </c>
      <c r="Y173" s="104">
        <v>0.85851419208359403</v>
      </c>
      <c r="Z173" s="104">
        <v>1.05779535276377</v>
      </c>
      <c r="AA173" s="104">
        <v>1.2463001257016799</v>
      </c>
      <c r="AB173" s="104">
        <v>1.3389668376342401</v>
      </c>
      <c r="AC173" s="104">
        <v>1.4155175996654901</v>
      </c>
      <c r="AD173" s="104">
        <v>1.5753341028535299</v>
      </c>
      <c r="AE173" s="104">
        <v>2.4340680166923501</v>
      </c>
      <c r="AF173" s="104">
        <v>3.6624615313925601</v>
      </c>
      <c r="AG173" s="104">
        <v>3.9321798596020798</v>
      </c>
      <c r="AH173" s="104">
        <v>4.4436374363312998</v>
      </c>
      <c r="AI173" s="104">
        <v>6.4250039436429498</v>
      </c>
      <c r="AJ173" s="104">
        <v>10.0978736926801</v>
      </c>
      <c r="AK173" s="104">
        <v>15.856863623387399</v>
      </c>
      <c r="AL173" s="104">
        <v>27.406289892073801</v>
      </c>
      <c r="AM173" s="104">
        <v>35.4276430312174</v>
      </c>
      <c r="AN173" s="104">
        <v>38.449576418707203</v>
      </c>
      <c r="AO173" s="104">
        <v>42.2931414645468</v>
      </c>
      <c r="AP173" s="104">
        <v>45.092259487060502</v>
      </c>
      <c r="AQ173" s="104">
        <v>48.218637576882898</v>
      </c>
      <c r="AR173" s="104">
        <v>57.319252640130003</v>
      </c>
      <c r="AS173" s="104">
        <v>64.700011604966903</v>
      </c>
      <c r="AT173" s="104">
        <v>73.778577231054697</v>
      </c>
      <c r="AU173" s="104">
        <v>84.843913194847403</v>
      </c>
      <c r="AV173" s="104">
        <v>100</v>
      </c>
      <c r="AW173" s="104">
        <v>108.23952651734901</v>
      </c>
      <c r="AX173" s="104">
        <v>114.06521991412301</v>
      </c>
      <c r="AY173" s="104">
        <v>127.27167227573401</v>
      </c>
      <c r="AZ173" s="104">
        <v>141.95586132293101</v>
      </c>
      <c r="BA173" s="104">
        <v>161.432492026451</v>
      </c>
    </row>
    <row r="174" spans="1:53">
      <c r="A174" s="104" t="s">
        <v>598</v>
      </c>
      <c r="B174" s="104" t="s">
        <v>599</v>
      </c>
    </row>
    <row r="175" spans="1:53">
      <c r="A175" s="104" t="s">
        <v>600</v>
      </c>
      <c r="B175" s="104" t="s">
        <v>601</v>
      </c>
      <c r="C175" s="104">
        <v>10.059055065336601</v>
      </c>
      <c r="D175" s="104">
        <v>10.3056133901453</v>
      </c>
      <c r="E175" s="104">
        <v>10.8485662971935</v>
      </c>
      <c r="F175" s="104">
        <v>11.129223113801601</v>
      </c>
      <c r="G175" s="104">
        <v>11.761356691625201</v>
      </c>
      <c r="H175" s="104">
        <v>12.262342224268099</v>
      </c>
      <c r="I175" s="104">
        <v>12.661032281434</v>
      </c>
      <c r="J175" s="104">
        <v>13.22234591486</v>
      </c>
      <c r="K175" s="104">
        <v>13.681364073045099</v>
      </c>
      <c r="L175" s="104">
        <v>14.101037817570999</v>
      </c>
      <c r="M175" s="104">
        <v>15.590879610798</v>
      </c>
      <c r="N175" s="104">
        <v>16.566621066995101</v>
      </c>
      <c r="O175" s="104">
        <v>17.762691238964798</v>
      </c>
      <c r="P175" s="104">
        <v>19.084663534439098</v>
      </c>
      <c r="Q175" s="104">
        <v>20.881391753520202</v>
      </c>
      <c r="R175" s="104">
        <v>23.3259913157417</v>
      </c>
      <c r="S175" s="104">
        <v>25.466327413065098</v>
      </c>
      <c r="T175" s="104">
        <v>27.769287086465201</v>
      </c>
      <c r="U175" s="104">
        <v>30.032902346232301</v>
      </c>
      <c r="V175" s="104">
        <v>31.462416038728598</v>
      </c>
      <c r="W175" s="104">
        <v>34.890625939674401</v>
      </c>
      <c r="X175" s="104">
        <v>39.6486770188056</v>
      </c>
      <c r="Y175" s="104">
        <v>44.157546812145597</v>
      </c>
      <c r="Z175" s="104">
        <v>47.871659451716802</v>
      </c>
      <c r="AA175" s="104">
        <v>50.877572647101999</v>
      </c>
      <c r="AB175" s="104">
        <v>53.760206680253198</v>
      </c>
      <c r="AC175" s="104">
        <v>57.6238280915139</v>
      </c>
      <c r="AD175" s="104">
        <v>62.652044143743503</v>
      </c>
      <c r="AE175" s="104">
        <v>66.848781589527206</v>
      </c>
      <c r="AF175" s="104">
        <v>69.894039198623901</v>
      </c>
      <c r="AG175" s="104">
        <v>72.768804348985995</v>
      </c>
      <c r="AH175" s="104">
        <v>75.257994246516404</v>
      </c>
      <c r="AI175" s="104">
        <v>77.020623973745501</v>
      </c>
      <c r="AJ175" s="104">
        <v>78.770138896456501</v>
      </c>
      <c r="AK175" s="104">
        <v>79.871782475974697</v>
      </c>
      <c r="AL175" s="104">
        <v>81.833757231878806</v>
      </c>
      <c r="AM175" s="104">
        <v>82.863793978728395</v>
      </c>
      <c r="AN175" s="104">
        <v>85.0022940034453</v>
      </c>
      <c r="AO175" s="104">
        <v>86.919678423987804</v>
      </c>
      <c r="AP175" s="104">
        <v>88.947635257478098</v>
      </c>
      <c r="AQ175" s="104">
        <v>91.692619685666699</v>
      </c>
      <c r="AR175" s="104">
        <v>94.459332222785505</v>
      </c>
      <c r="AS175" s="104">
        <v>95.676106322879704</v>
      </c>
      <c r="AT175" s="104">
        <v>98.044470196277302</v>
      </c>
      <c r="AU175" s="104">
        <v>98.500760483812599</v>
      </c>
      <c r="AV175" s="104">
        <v>100</v>
      </c>
      <c r="AW175" s="104">
        <v>102.332150358514</v>
      </c>
      <c r="AX175" s="104">
        <v>103.078148765119</v>
      </c>
      <c r="AY175" s="104">
        <v>106.960237560658</v>
      </c>
      <c r="AZ175" s="104">
        <v>109.277902513218</v>
      </c>
      <c r="BA175" s="104">
        <v>111.89976099080199</v>
      </c>
    </row>
    <row r="176" spans="1:53">
      <c r="A176" s="104" t="s">
        <v>602</v>
      </c>
      <c r="B176" s="104" t="s">
        <v>603</v>
      </c>
      <c r="AQ176" s="104">
        <v>98.336474637384299</v>
      </c>
      <c r="AR176" s="104">
        <v>97.533393427845596</v>
      </c>
      <c r="AS176" s="104">
        <v>97.254773416372998</v>
      </c>
      <c r="AT176" s="104">
        <v>97.435056953208203</v>
      </c>
      <c r="AU176" s="104">
        <v>98.172580512988603</v>
      </c>
      <c r="AV176" s="104">
        <v>100</v>
      </c>
      <c r="AW176" s="104">
        <v>103.204130131935</v>
      </c>
      <c r="AX176" s="104">
        <v>109.350159796771</v>
      </c>
      <c r="AY176" s="104">
        <v>122.571498811768</v>
      </c>
      <c r="AZ176" s="104">
        <v>127.394902892731</v>
      </c>
      <c r="BA176" s="104">
        <v>131.47586659018299</v>
      </c>
    </row>
    <row r="177" spans="1:53">
      <c r="A177" s="104" t="s">
        <v>604</v>
      </c>
      <c r="B177" s="104" t="s">
        <v>605</v>
      </c>
      <c r="C177" s="104">
        <v>3.71480866872855</v>
      </c>
      <c r="D177" s="104">
        <v>3.7757471311420701</v>
      </c>
      <c r="E177" s="104">
        <v>3.7562468231697599</v>
      </c>
      <c r="F177" s="104">
        <v>3.8109561242266601</v>
      </c>
      <c r="G177" s="104">
        <v>3.97023834645278</v>
      </c>
      <c r="H177" s="104">
        <v>4.1913264476286498</v>
      </c>
      <c r="I177" s="104">
        <v>4.49425966319499</v>
      </c>
      <c r="J177" s="104">
        <v>4.80038164945777</v>
      </c>
      <c r="K177" s="104">
        <v>4.8085724133811496</v>
      </c>
      <c r="L177" s="104">
        <v>4.9618209812590397</v>
      </c>
      <c r="M177" s="104">
        <v>5.2272705099869698</v>
      </c>
      <c r="N177" s="104">
        <v>5.4745565507608998</v>
      </c>
      <c r="O177" s="104">
        <v>5.7583158268236501</v>
      </c>
      <c r="P177" s="104">
        <v>7.0867641265016097</v>
      </c>
      <c r="Q177" s="104">
        <v>8.9763105155537009</v>
      </c>
      <c r="R177" s="104">
        <v>10.8527641962032</v>
      </c>
      <c r="S177" s="104">
        <v>11.6296401911495</v>
      </c>
      <c r="T177" s="104">
        <v>12.8080678738802</v>
      </c>
      <c r="U177" s="104">
        <v>13.5943157972932</v>
      </c>
      <c r="V177" s="104">
        <v>14.718164270345101</v>
      </c>
      <c r="W177" s="104">
        <v>16.4752527067564</v>
      </c>
      <c r="X177" s="104">
        <v>18.432498492469598</v>
      </c>
      <c r="Y177" s="104">
        <v>19.520666346649001</v>
      </c>
      <c r="Z177" s="104">
        <v>20.762577679017401</v>
      </c>
      <c r="AA177" s="104">
        <v>22.026430400976199</v>
      </c>
      <c r="AB177" s="104">
        <v>23.263179053440801</v>
      </c>
      <c r="AC177" s="104">
        <v>24.078882478211199</v>
      </c>
      <c r="AD177" s="104">
        <v>25.206067590499298</v>
      </c>
      <c r="AE177" s="104">
        <v>27.433763968907002</v>
      </c>
      <c r="AF177" s="104">
        <v>29.585741042061599</v>
      </c>
      <c r="AG177" s="104">
        <v>32.263881242059199</v>
      </c>
      <c r="AH177" s="104">
        <v>36.068202699919297</v>
      </c>
      <c r="AI177" s="104">
        <v>39.497943049217398</v>
      </c>
      <c r="AJ177" s="104">
        <v>43.437335476157401</v>
      </c>
      <c r="AK177" s="104">
        <v>48.809749567289899</v>
      </c>
      <c r="AL177" s="104">
        <v>54.834619329104399</v>
      </c>
      <c r="AM177" s="104">
        <v>60.5230577785386</v>
      </c>
      <c r="AN177" s="104">
        <v>67.407853910835797</v>
      </c>
      <c r="AO177" s="104">
        <v>71.606017852690499</v>
      </c>
      <c r="AP177" s="104">
        <v>74.572395371961704</v>
      </c>
      <c r="AQ177" s="104">
        <v>77.828721697101301</v>
      </c>
      <c r="AR177" s="104">
        <v>80.278973336132694</v>
      </c>
      <c r="AS177" s="104">
        <v>82.920428301490603</v>
      </c>
      <c r="AT177" s="104">
        <v>85.336841276506306</v>
      </c>
      <c r="AU177" s="104">
        <v>91.689848834767901</v>
      </c>
      <c r="AV177" s="104">
        <v>100</v>
      </c>
      <c r="AW177" s="104">
        <v>107.921084400588</v>
      </c>
      <c r="AX177" s="104">
        <v>116.121667016586</v>
      </c>
      <c r="AY177" s="104">
        <v>139.67824900272899</v>
      </c>
      <c r="AZ177" s="104">
        <v>158.741208272097</v>
      </c>
      <c r="BA177" s="104">
        <v>180.77629645181599</v>
      </c>
    </row>
    <row r="178" spans="1:53">
      <c r="A178" s="104" t="s">
        <v>606</v>
      </c>
      <c r="B178" s="104" t="s">
        <v>607</v>
      </c>
    </row>
    <row r="179" spans="1:53">
      <c r="A179" s="104" t="s">
        <v>608</v>
      </c>
      <c r="B179" s="104" t="s">
        <v>609</v>
      </c>
      <c r="C179" s="104">
        <v>31.617696357011202</v>
      </c>
      <c r="D179" s="104">
        <v>31.811769173606699</v>
      </c>
      <c r="E179" s="104">
        <v>32.062446561604702</v>
      </c>
      <c r="F179" s="104">
        <v>32.206691509895599</v>
      </c>
      <c r="G179" s="104">
        <v>32.984011508858302</v>
      </c>
      <c r="H179" s="104">
        <v>33.136270065387599</v>
      </c>
      <c r="I179" s="104">
        <v>33.2003789313748</v>
      </c>
      <c r="J179" s="104">
        <v>33.6571546009625</v>
      </c>
      <c r="K179" s="104">
        <v>34.202079961332799</v>
      </c>
      <c r="L179" s="104">
        <v>34.827141403926497</v>
      </c>
      <c r="M179" s="104">
        <v>35.900964907789501</v>
      </c>
      <c r="N179" s="104">
        <v>36.590135216290399</v>
      </c>
      <c r="O179" s="104">
        <v>38.569496451250799</v>
      </c>
      <c r="P179" s="104">
        <v>41.213987169836599</v>
      </c>
      <c r="Q179" s="104">
        <v>47.918706062562499</v>
      </c>
      <c r="R179" s="104">
        <v>50.736824959646697</v>
      </c>
      <c r="S179" s="104">
        <v>52.740929545256897</v>
      </c>
      <c r="T179" s="104">
        <v>55.159384868333099</v>
      </c>
      <c r="U179" s="104">
        <v>57.476366541532499</v>
      </c>
      <c r="V179" s="104">
        <v>62.068049200169497</v>
      </c>
      <c r="W179" s="104">
        <v>70.638344549814406</v>
      </c>
      <c r="X179" s="104">
        <v>75.796588420627202</v>
      </c>
      <c r="Y179" s="104">
        <v>79.018376805564799</v>
      </c>
      <c r="Z179" s="104">
        <v>80.680007823120107</v>
      </c>
      <c r="AA179" s="104">
        <v>81.956884584435201</v>
      </c>
      <c r="AB179" s="104">
        <v>82.798270265058505</v>
      </c>
      <c r="AC179" s="104">
        <v>82.743305371605999</v>
      </c>
      <c r="AD179" s="104">
        <v>83.567778777284502</v>
      </c>
      <c r="AE179" s="104">
        <v>83.8679716582959</v>
      </c>
      <c r="AF179" s="104">
        <v>84.040628352155593</v>
      </c>
      <c r="AG179" s="104">
        <v>84.687308679538503</v>
      </c>
      <c r="AH179" s="104">
        <v>85.751202121362098</v>
      </c>
      <c r="AI179" s="104">
        <v>87.315751300514407</v>
      </c>
      <c r="AJ179" s="104">
        <v>87.712103759233003</v>
      </c>
      <c r="AK179" s="104">
        <v>88.824672064407693</v>
      </c>
      <c r="AL179" s="104">
        <v>89.707773156640101</v>
      </c>
      <c r="AM179" s="104">
        <v>90.834248565629693</v>
      </c>
      <c r="AN179" s="104">
        <v>92.037213045600495</v>
      </c>
      <c r="AO179" s="104">
        <v>92.551775886744196</v>
      </c>
      <c r="AP179" s="104">
        <v>93.706065503362893</v>
      </c>
      <c r="AQ179" s="104">
        <v>95.110682988646104</v>
      </c>
      <c r="AR179" s="104">
        <v>95.402732168754497</v>
      </c>
      <c r="AS179" s="104">
        <v>96.362322331968201</v>
      </c>
      <c r="AT179" s="104">
        <v>96.739741427768394</v>
      </c>
      <c r="AU179" s="104">
        <v>96.916405685377001</v>
      </c>
      <c r="AV179" s="104">
        <v>100</v>
      </c>
      <c r="AW179" s="104">
        <v>102.09588051071999</v>
      </c>
      <c r="AX179" s="104">
        <v>106.351883080382</v>
      </c>
      <c r="AY179" s="104">
        <v>115.66690757247299</v>
      </c>
      <c r="AZ179" s="104">
        <v>118.453384726572</v>
      </c>
      <c r="BA179" s="104">
        <v>122.58893439331899</v>
      </c>
    </row>
    <row r="180" spans="1:53">
      <c r="A180" s="104" t="s">
        <v>610</v>
      </c>
      <c r="B180" s="104" t="s">
        <v>611</v>
      </c>
      <c r="N180" s="104">
        <v>7.1390836272179001</v>
      </c>
      <c r="O180" s="104">
        <v>7.5727829575367798</v>
      </c>
      <c r="P180" s="104">
        <v>8.2045918585649904</v>
      </c>
      <c r="Q180" s="104">
        <v>10.1053728742808</v>
      </c>
      <c r="R180" s="104">
        <v>11.165526792943201</v>
      </c>
      <c r="S180" s="104">
        <v>12.020432057286801</v>
      </c>
      <c r="T180" s="104">
        <v>12.564787183917099</v>
      </c>
      <c r="U180" s="104">
        <v>13.293544840458599</v>
      </c>
      <c r="V180" s="104">
        <v>14.0599968586776</v>
      </c>
      <c r="W180" s="104">
        <v>15.7562431285064</v>
      </c>
      <c r="X180" s="104">
        <v>17.0252866342076</v>
      </c>
      <c r="Y180" s="104">
        <v>17.9676456730014</v>
      </c>
      <c r="Z180" s="104">
        <v>19.387466624658401</v>
      </c>
      <c r="AA180" s="104">
        <v>20.826134757342501</v>
      </c>
      <c r="AB180" s="104">
        <v>21.598869169153399</v>
      </c>
      <c r="AC180" s="104">
        <v>22.776817967645702</v>
      </c>
      <c r="AD180" s="104">
        <v>23.536987592272698</v>
      </c>
      <c r="AE180" s="104">
        <v>24.818595885032199</v>
      </c>
      <c r="AF180" s="104">
        <v>25.930579550808901</v>
      </c>
      <c r="AG180" s="104">
        <v>27.733626511701001</v>
      </c>
      <c r="AH180" s="104">
        <v>29.665462541228202</v>
      </c>
      <c r="AI180" s="104">
        <v>30.9439296371918</v>
      </c>
      <c r="AJ180" s="104">
        <v>32.483116067221601</v>
      </c>
      <c r="AK180" s="104">
        <v>33.409769122035499</v>
      </c>
      <c r="AL180" s="104">
        <v>39.183288833045403</v>
      </c>
      <c r="AM180" s="104">
        <v>43.738024187215302</v>
      </c>
      <c r="AN180" s="104">
        <v>45.4719648185959</v>
      </c>
      <c r="AO180" s="104">
        <v>51.644416522695103</v>
      </c>
      <c r="AP180" s="104">
        <v>59.356054656824199</v>
      </c>
      <c r="AQ180" s="104">
        <v>68.613161614575205</v>
      </c>
      <c r="AR180" s="104">
        <v>74.992932307209003</v>
      </c>
      <c r="AS180" s="104">
        <v>83.841683681482607</v>
      </c>
      <c r="AT180" s="104">
        <v>96.174022302497207</v>
      </c>
      <c r="AU180" s="104">
        <v>98.196953039107896</v>
      </c>
      <c r="AV180" s="104">
        <v>100</v>
      </c>
      <c r="AW180" s="104">
        <v>102.368462384168</v>
      </c>
      <c r="AX180" s="104">
        <v>103.301397832574</v>
      </c>
      <c r="AY180" s="104">
        <v>114.418093293545</v>
      </c>
      <c r="AZ180" s="104">
        <v>122.333909219413</v>
      </c>
      <c r="BA180" s="104">
        <v>129.693733312392</v>
      </c>
    </row>
    <row r="181" spans="1:53">
      <c r="A181" s="104" t="s">
        <v>612</v>
      </c>
      <c r="B181" s="104" t="s">
        <v>613</v>
      </c>
      <c r="C181" s="104">
        <v>0.57589358937327895</v>
      </c>
      <c r="D181" s="104">
        <v>0.68236131177842296</v>
      </c>
      <c r="E181" s="104">
        <v>0.69204019563343599</v>
      </c>
      <c r="F181" s="104">
        <v>0.70655852141595599</v>
      </c>
      <c r="G181" s="104">
        <v>0.71623740527096902</v>
      </c>
      <c r="H181" s="104">
        <v>0.74387914225810403</v>
      </c>
      <c r="I181" s="104">
        <v>0.76525223478917503</v>
      </c>
      <c r="J181" s="104">
        <v>0.775699975549484</v>
      </c>
      <c r="K181" s="104">
        <v>0.78119250211977198</v>
      </c>
      <c r="L181" s="104">
        <v>0.79874470660309105</v>
      </c>
      <c r="M181" s="104">
        <v>0.791879048385011</v>
      </c>
      <c r="N181" s="104">
        <v>0.831102852277118</v>
      </c>
      <c r="O181" s="104">
        <v>0.90740121052776201</v>
      </c>
      <c r="P181" s="104">
        <v>1.0235203864265501</v>
      </c>
      <c r="Q181" s="104">
        <v>1.28178853806752</v>
      </c>
      <c r="R181" s="104">
        <v>1.3675794150659399</v>
      </c>
      <c r="S181" s="104">
        <v>1.42877332524456</v>
      </c>
      <c r="T181" s="104">
        <v>1.56250440699947</v>
      </c>
      <c r="U181" s="104">
        <v>1.7290712454358701</v>
      </c>
      <c r="V181" s="104">
        <v>2.2159956663268199</v>
      </c>
      <c r="W181" s="104">
        <v>2.71342752935147</v>
      </c>
      <c r="X181" s="104">
        <v>3.0654865423476201</v>
      </c>
      <c r="Y181" s="104">
        <v>3.2224414592822899</v>
      </c>
      <c r="Z181" s="104">
        <v>3.6553363680883</v>
      </c>
      <c r="AA181" s="104">
        <v>4.3977886454238</v>
      </c>
      <c r="AB181" s="104">
        <v>5.5065026702710096</v>
      </c>
      <c r="AC181" s="104">
        <v>7.2544096364082398</v>
      </c>
      <c r="AD181" s="104">
        <v>8.8366162577374698</v>
      </c>
      <c r="AE181" s="104">
        <v>10.833184060890201</v>
      </c>
      <c r="AF181" s="104">
        <v>13.6955416816549</v>
      </c>
      <c r="AG181" s="104">
        <v>18.7984945108423</v>
      </c>
      <c r="AH181" s="104">
        <v>23.3524959979759</v>
      </c>
      <c r="AI181" s="104">
        <v>26.900380877486899</v>
      </c>
      <c r="AJ181" s="104">
        <v>31.798580151438799</v>
      </c>
      <c r="AK181" s="104">
        <v>38.338338100985297</v>
      </c>
      <c r="AL181" s="104">
        <v>43.485418851559601</v>
      </c>
      <c r="AM181" s="104">
        <v>47.746852219897697</v>
      </c>
      <c r="AN181" s="104">
        <v>51.065051268589698</v>
      </c>
      <c r="AO181" s="104">
        <v>56.964733718418501</v>
      </c>
      <c r="AP181" s="104">
        <v>60.811143986112299</v>
      </c>
      <c r="AQ181" s="104">
        <v>66.273298095389407</v>
      </c>
      <c r="AR181" s="104">
        <v>71.090081354382306</v>
      </c>
      <c r="AS181" s="104">
        <v>78.561821003621304</v>
      </c>
      <c r="AT181" s="104">
        <v>89.746508018623899</v>
      </c>
      <c r="AU181" s="104">
        <v>93.626487325400902</v>
      </c>
      <c r="AV181" s="104">
        <v>100</v>
      </c>
      <c r="AW181" s="104">
        <v>109.591308846353</v>
      </c>
      <c r="AX181" s="104">
        <v>118.49974133471299</v>
      </c>
      <c r="AY181" s="104">
        <v>130.53285049146399</v>
      </c>
      <c r="AZ181" s="104">
        <v>133.91619244697301</v>
      </c>
      <c r="BA181" s="104">
        <v>140.14485256078601</v>
      </c>
    </row>
    <row r="182" spans="1:53">
      <c r="A182" s="104" t="s">
        <v>614</v>
      </c>
      <c r="B182" s="104" t="s">
        <v>615</v>
      </c>
      <c r="C182" s="104">
        <v>4.6797218708101302E-8</v>
      </c>
      <c r="D182" s="104">
        <v>4.9566073953707802E-8</v>
      </c>
      <c r="E182" s="104">
        <v>5.2857803152077198E-8</v>
      </c>
      <c r="F182" s="104">
        <v>5.6066347857480902E-8</v>
      </c>
      <c r="G182" s="104">
        <v>6.1556524354003901E-8</v>
      </c>
      <c r="H182" s="104">
        <v>7.1645614928307804E-8</v>
      </c>
      <c r="I182" s="104">
        <v>7.7979519847813001E-8</v>
      </c>
      <c r="J182" s="104">
        <v>8.5608726148413799E-8</v>
      </c>
      <c r="K182" s="104">
        <v>1.0194853714997E-7</v>
      </c>
      <c r="L182" s="104">
        <v>1.0830620906729599E-7</v>
      </c>
      <c r="M182" s="104">
        <v>1.13748851568059E-7</v>
      </c>
      <c r="N182" s="104">
        <v>1.2147312585982301E-7</v>
      </c>
      <c r="O182" s="104">
        <v>1.3024314805533001E-7</v>
      </c>
      <c r="P182" s="104">
        <v>1.4260198692208001E-7</v>
      </c>
      <c r="Q182" s="104">
        <v>1.66689839212864E-7</v>
      </c>
      <c r="R182" s="104">
        <v>2.0605987110243301E-7</v>
      </c>
      <c r="S182" s="104">
        <v>2.7505546577542498E-7</v>
      </c>
      <c r="T182" s="104">
        <v>3.7972532417642998E-7</v>
      </c>
      <c r="U182" s="104">
        <v>5.9939180153190095E-7</v>
      </c>
      <c r="V182" s="104">
        <v>9.9915270487203594E-7</v>
      </c>
      <c r="W182" s="104">
        <v>1.5901022840098599E-6</v>
      </c>
      <c r="X182" s="104">
        <v>2.7895684134278698E-6</v>
      </c>
      <c r="Y182" s="104">
        <v>4.5873938870619502E-6</v>
      </c>
      <c r="Z182" s="104">
        <v>9.6863113320773501E-6</v>
      </c>
      <c r="AA182" s="104">
        <v>2.03614516513786E-5</v>
      </c>
      <c r="AB182" s="104">
        <v>5.3631962910164E-5</v>
      </c>
      <c r="AC182" s="104">
        <v>9.54225384309433E-5</v>
      </c>
      <c r="AD182" s="104">
        <v>1.77316361583398E-4</v>
      </c>
      <c r="AE182" s="104">
        <v>1.36005076609003E-3</v>
      </c>
      <c r="AF182" s="104">
        <v>4.75838106792612E-2</v>
      </c>
      <c r="AG182" s="104">
        <v>3.60764445911339</v>
      </c>
      <c r="AH182" s="104">
        <v>18.382036823650601</v>
      </c>
      <c r="AI182" s="104">
        <v>31.898034947433398</v>
      </c>
      <c r="AJ182" s="104">
        <v>47.3940960017203</v>
      </c>
      <c r="AK182" s="104">
        <v>58.643987572037297</v>
      </c>
      <c r="AL182" s="104">
        <v>65.170302759108694</v>
      </c>
      <c r="AM182" s="104">
        <v>72.689614760866405</v>
      </c>
      <c r="AN182" s="104">
        <v>78.913437315905895</v>
      </c>
      <c r="AO182" s="104">
        <v>84.632942591045307</v>
      </c>
      <c r="AP182" s="104">
        <v>87.569417915576494</v>
      </c>
      <c r="AQ182" s="104">
        <v>90.859697223292798</v>
      </c>
      <c r="AR182" s="104">
        <v>92.656083193167902</v>
      </c>
      <c r="AS182" s="104">
        <v>92.835034523013704</v>
      </c>
      <c r="AT182" s="104">
        <v>94.932528436365104</v>
      </c>
      <c r="AU182" s="104">
        <v>98.409406849304801</v>
      </c>
      <c r="AV182" s="104">
        <v>100</v>
      </c>
      <c r="AW182" s="104">
        <v>102.002258012488</v>
      </c>
      <c r="AX182" s="104">
        <v>103.817884380544</v>
      </c>
      <c r="AY182" s="104">
        <v>109.82465841800899</v>
      </c>
      <c r="AZ182" s="104">
        <v>113.04936467274599</v>
      </c>
      <c r="BA182" s="104">
        <v>114.77712139819</v>
      </c>
    </row>
    <row r="183" spans="1:53">
      <c r="A183" s="104" t="s">
        <v>616</v>
      </c>
      <c r="B183" s="104" t="s">
        <v>617</v>
      </c>
      <c r="C183" s="104">
        <v>1.49142421178363</v>
      </c>
      <c r="D183" s="104">
        <v>1.5152218687443599</v>
      </c>
      <c r="E183" s="104">
        <v>1.60305401054916</v>
      </c>
      <c r="F183" s="104">
        <v>1.6932346053417899</v>
      </c>
      <c r="G183" s="104">
        <v>1.83179333171745</v>
      </c>
      <c r="H183" s="104">
        <v>1.87876239150841</v>
      </c>
      <c r="I183" s="104">
        <v>1.9802155606438601</v>
      </c>
      <c r="J183" s="104">
        <v>2.1040573149463899</v>
      </c>
      <c r="K183" s="104">
        <v>2.1536879547904202</v>
      </c>
      <c r="L183" s="104">
        <v>2.1958035450684101</v>
      </c>
      <c r="M183" s="104">
        <v>2.5115921903768101</v>
      </c>
      <c r="N183" s="104">
        <v>3.0491568951219201</v>
      </c>
      <c r="O183" s="104">
        <v>3.2993107676270799</v>
      </c>
      <c r="P183" s="104">
        <v>3.84633755738421</v>
      </c>
      <c r="Q183" s="104">
        <v>5.1603846134278299</v>
      </c>
      <c r="R183" s="104">
        <v>5.5092989982458898</v>
      </c>
      <c r="S183" s="104">
        <v>6.01611192670196</v>
      </c>
      <c r="T183" s="104">
        <v>6.61163190214568</v>
      </c>
      <c r="U183" s="104">
        <v>7.0965637590114596</v>
      </c>
      <c r="V183" s="104">
        <v>8.3408279380500705</v>
      </c>
      <c r="W183" s="104">
        <v>9.8589012021889193</v>
      </c>
      <c r="X183" s="104">
        <v>11.1487016653656</v>
      </c>
      <c r="Y183" s="104">
        <v>12.2882915289943</v>
      </c>
      <c r="Z183" s="104">
        <v>13.520728101821099</v>
      </c>
      <c r="AA183" s="104">
        <v>20.326924127002702</v>
      </c>
      <c r="AB183" s="104">
        <v>25.0230751945404</v>
      </c>
      <c r="AC183" s="104">
        <v>25.211134134183698</v>
      </c>
      <c r="AD183" s="104">
        <v>26.166804720415001</v>
      </c>
      <c r="AE183" s="104">
        <v>28.4595861948889</v>
      </c>
      <c r="AF183" s="104">
        <v>31.472077510589301</v>
      </c>
      <c r="AG183" s="104">
        <v>35.462711864406799</v>
      </c>
      <c r="AH183" s="104">
        <v>42.020582948125302</v>
      </c>
      <c r="AI183" s="104">
        <v>45.6320364663585</v>
      </c>
      <c r="AJ183" s="104">
        <v>48.772239342578303</v>
      </c>
      <c r="AK183" s="104">
        <v>52.850539291217203</v>
      </c>
      <c r="AL183" s="104">
        <v>56.394453004622498</v>
      </c>
      <c r="AM183" s="104">
        <v>60.631741140215702</v>
      </c>
      <c r="AN183" s="104">
        <v>64.021571648690298</v>
      </c>
      <c r="AO183" s="104">
        <v>69.953775038520803</v>
      </c>
      <c r="AP183" s="104">
        <v>74.114021571648706</v>
      </c>
      <c r="AQ183" s="104">
        <v>77.041602465331295</v>
      </c>
      <c r="AR183" s="104">
        <v>82.280431432973799</v>
      </c>
      <c r="AS183" s="104">
        <v>84.745762711864401</v>
      </c>
      <c r="AT183" s="104">
        <v>87.673343605547004</v>
      </c>
      <c r="AU183" s="104">
        <v>92.912172573189494</v>
      </c>
      <c r="AV183" s="104">
        <v>100</v>
      </c>
      <c r="AW183" s="104">
        <v>106.240369799692</v>
      </c>
      <c r="AX183" s="104">
        <v>109.24499229584001</v>
      </c>
      <c r="AY183" s="104">
        <v>119.414483821263</v>
      </c>
      <c r="AZ183" s="104">
        <v>123.26656394453001</v>
      </c>
      <c r="BA183" s="104">
        <v>127.966101694915</v>
      </c>
    </row>
    <row r="184" spans="1:53">
      <c r="A184" s="104" t="s">
        <v>618</v>
      </c>
      <c r="B184" s="104" t="s">
        <v>619</v>
      </c>
      <c r="M184" s="104">
        <v>2.4559707373066699E-2</v>
      </c>
      <c r="N184" s="104">
        <v>2.4829864153924901E-2</v>
      </c>
      <c r="O184" s="104">
        <v>2.4805304446797401E-2</v>
      </c>
      <c r="P184" s="104">
        <v>2.5419297131124102E-2</v>
      </c>
      <c r="Q184" s="104">
        <v>2.7212155769112401E-2</v>
      </c>
      <c r="R184" s="104">
        <v>2.7826148453439E-2</v>
      </c>
      <c r="S184" s="104">
        <v>2.90541338220924E-2</v>
      </c>
      <c r="T184" s="104">
        <v>3.04785968497302E-2</v>
      </c>
      <c r="U184" s="104">
        <v>3.2947748999581798E-2</v>
      </c>
      <c r="V184" s="104">
        <v>3.5262579140067599E-2</v>
      </c>
      <c r="W184" s="104">
        <v>3.8676953597284298E-2</v>
      </c>
      <c r="X184" s="104">
        <v>4.6074764921253598E-2</v>
      </c>
      <c r="Y184" s="104">
        <v>9.3789201192018001E-2</v>
      </c>
      <c r="Z184" s="104">
        <v>0.11773804802046101</v>
      </c>
      <c r="AA184" s="104">
        <v>0.13587088412093401</v>
      </c>
      <c r="AB184" s="104">
        <v>0.151524922945969</v>
      </c>
      <c r="AC184" s="104">
        <v>0.17660224946789899</v>
      </c>
      <c r="AD184" s="104">
        <v>0.223188206045176</v>
      </c>
      <c r="AE184" s="104">
        <v>0.35424617249901702</v>
      </c>
      <c r="AF184" s="104">
        <v>1.2205584924084001</v>
      </c>
      <c r="AG184" s="104">
        <v>7.9993102908489897</v>
      </c>
      <c r="AH184" s="104">
        <v>14.135278769862699</v>
      </c>
      <c r="AI184" s="104">
        <v>20.542688079370802</v>
      </c>
      <c r="AJ184" s="104">
        <v>28.115915415107501</v>
      </c>
      <c r="AK184" s="104">
        <v>37.465055734469303</v>
      </c>
      <c r="AL184" s="104">
        <v>47.982132465328199</v>
      </c>
      <c r="AM184" s="104">
        <v>57.490857808268203</v>
      </c>
      <c r="AN184" s="104">
        <v>66.161408713210903</v>
      </c>
      <c r="AO184" s="104">
        <v>73.918935567327793</v>
      </c>
      <c r="AP184" s="104">
        <v>79.296538129850902</v>
      </c>
      <c r="AQ184" s="104">
        <v>87.273623259825101</v>
      </c>
      <c r="AR184" s="104">
        <v>92.066034249106806</v>
      </c>
      <c r="AS184" s="104">
        <v>93.815449057533598</v>
      </c>
      <c r="AT184" s="104">
        <v>94.554638413206803</v>
      </c>
      <c r="AU184" s="104">
        <v>97.936429715412103</v>
      </c>
      <c r="AV184" s="104">
        <v>100</v>
      </c>
      <c r="AW184" s="104">
        <v>101.114943944807</v>
      </c>
      <c r="AX184" s="104">
        <v>103.52962917334</v>
      </c>
      <c r="AY184" s="104">
        <v>108.03252433165</v>
      </c>
      <c r="AZ184" s="104">
        <v>112.16582481212301</v>
      </c>
      <c r="BA184" s="104">
        <v>115.20266108168001</v>
      </c>
    </row>
    <row r="185" spans="1:53">
      <c r="A185" s="104" t="s">
        <v>620</v>
      </c>
      <c r="B185" s="104" t="s">
        <v>621</v>
      </c>
      <c r="C185" s="104">
        <v>1.3781811290552901</v>
      </c>
      <c r="D185" s="104">
        <v>1.39952918348427</v>
      </c>
      <c r="E185" s="104">
        <v>1.43678564385024</v>
      </c>
      <c r="F185" s="104">
        <v>1.4658313140591901</v>
      </c>
      <c r="G185" s="104">
        <v>1.51566957872254</v>
      </c>
      <c r="H185" s="104">
        <v>1.56843950604333</v>
      </c>
      <c r="I185" s="104">
        <v>1.6475943969878699</v>
      </c>
      <c r="J185" s="104">
        <v>1.7384759384595401</v>
      </c>
      <c r="K185" s="104">
        <v>1.8440157930718</v>
      </c>
      <c r="L185" s="104">
        <v>1.98051927542152</v>
      </c>
      <c r="M185" s="104">
        <v>2.0703028158967598</v>
      </c>
      <c r="N185" s="104">
        <v>2.2254942750279598</v>
      </c>
      <c r="O185" s="104">
        <v>2.4245618534842599</v>
      </c>
      <c r="P185" s="104">
        <v>2.67563075856178</v>
      </c>
      <c r="Q185" s="104">
        <v>3.4239623494321001</v>
      </c>
      <c r="R185" s="104">
        <v>4.1227301758420101</v>
      </c>
      <c r="S185" s="104">
        <v>4.8751243703380398</v>
      </c>
      <c r="T185" s="104">
        <v>6.2007519387316297</v>
      </c>
      <c r="U185" s="104">
        <v>7.6047877573948304</v>
      </c>
      <c r="V185" s="104">
        <v>9.3947709220447404</v>
      </c>
      <c r="W185" s="104">
        <v>10.962935927843301</v>
      </c>
      <c r="X185" s="104">
        <v>13.159991977418199</v>
      </c>
      <c r="Y185" s="104">
        <v>16.1512870389972</v>
      </c>
      <c r="Z185" s="104">
        <v>20.206171734042801</v>
      </c>
      <c r="AA185" s="104">
        <v>26.022181498158101</v>
      </c>
      <c r="AB185" s="104">
        <v>31.134342946870898</v>
      </c>
      <c r="AC185" s="104">
        <v>34.796711573666201</v>
      </c>
      <c r="AD185" s="104">
        <v>38.047819959654198</v>
      </c>
      <c r="AE185" s="104">
        <v>41.737335385571001</v>
      </c>
      <c r="AF185" s="104">
        <v>47.003145786512299</v>
      </c>
      <c r="AG185" s="104">
        <v>53.288621999422503</v>
      </c>
      <c r="AH185" s="104">
        <v>59.111061563419298</v>
      </c>
      <c r="AI185" s="104">
        <v>64.396575651548403</v>
      </c>
      <c r="AJ185" s="104">
        <v>68.583609178957303</v>
      </c>
      <c r="AK185" s="104">
        <v>72.159828403544097</v>
      </c>
      <c r="AL185" s="104">
        <v>75.135085168902904</v>
      </c>
      <c r="AM185" s="104">
        <v>77.479823944251905</v>
      </c>
      <c r="AN185" s="104">
        <v>79.154637355215399</v>
      </c>
      <c r="AO185" s="104">
        <v>81.304825820993301</v>
      </c>
      <c r="AP185" s="104">
        <v>83.177996140873404</v>
      </c>
      <c r="AQ185" s="104">
        <v>85.5458417212852</v>
      </c>
      <c r="AR185" s="104">
        <v>89.305373701326303</v>
      </c>
      <c r="AS185" s="104">
        <v>92.471295368729301</v>
      </c>
      <c r="AT185" s="104">
        <v>95.507436233335895</v>
      </c>
      <c r="AU185" s="104">
        <v>97.757571087308307</v>
      </c>
      <c r="AV185" s="104">
        <v>100</v>
      </c>
      <c r="AW185" s="104">
        <v>102.743315095939</v>
      </c>
      <c r="AX185" s="104">
        <v>105.625337134931</v>
      </c>
      <c r="AY185" s="104">
        <v>108.361464103546</v>
      </c>
      <c r="AZ185" s="104">
        <v>107.46748202469099</v>
      </c>
      <c r="BA185" s="104">
        <v>108.957452156115</v>
      </c>
    </row>
    <row r="186" spans="1:53">
      <c r="A186" s="104" t="s">
        <v>622</v>
      </c>
      <c r="B186" s="104" t="s">
        <v>623</v>
      </c>
    </row>
    <row r="187" spans="1:53">
      <c r="A187" s="104" t="s">
        <v>624</v>
      </c>
      <c r="B187" s="104" t="s">
        <v>625</v>
      </c>
      <c r="V187" s="104">
        <v>42.3281827126767</v>
      </c>
      <c r="W187" s="104">
        <v>45.206499136715401</v>
      </c>
      <c r="X187" s="104">
        <v>49.058363763568998</v>
      </c>
      <c r="Y187" s="104">
        <v>51.854690498092403</v>
      </c>
      <c r="Z187" s="104">
        <v>53.2773830467453</v>
      </c>
      <c r="AA187" s="104">
        <v>53.8660834119082</v>
      </c>
      <c r="AB187" s="104">
        <v>54.896309051433697</v>
      </c>
      <c r="AC187" s="104">
        <v>55.312190180611204</v>
      </c>
      <c r="AD187" s="104">
        <v>56.797479927673798</v>
      </c>
      <c r="AE187" s="104">
        <v>59.411589882504003</v>
      </c>
      <c r="AF187" s="104">
        <v>61.372172348626599</v>
      </c>
      <c r="AG187" s="104">
        <v>63.213931634984299</v>
      </c>
      <c r="AH187" s="104">
        <v>66.006276359461907</v>
      </c>
      <c r="AI187" s="104">
        <v>68.026270415467096</v>
      </c>
      <c r="AJ187" s="104">
        <v>67.432154516642001</v>
      </c>
      <c r="AK187" s="104">
        <v>68.3233283648796</v>
      </c>
      <c r="AL187" s="104">
        <v>70.343322420884704</v>
      </c>
      <c r="AM187" s="104">
        <v>73.793335012171596</v>
      </c>
      <c r="AN187" s="104">
        <v>77.360866280533898</v>
      </c>
      <c r="AO187" s="104">
        <v>79.644086292285706</v>
      </c>
      <c r="AP187" s="104">
        <v>81.381683874758707</v>
      </c>
      <c r="AQ187" s="104">
        <v>82.724754469906799</v>
      </c>
      <c r="AR187" s="104">
        <v>83.941912196759802</v>
      </c>
      <c r="AS187" s="104">
        <v>84.143372786032103</v>
      </c>
      <c r="AT187" s="104">
        <v>86.048854192898503</v>
      </c>
      <c r="AU187" s="104">
        <v>91.899605473012699</v>
      </c>
      <c r="AV187" s="104">
        <v>100</v>
      </c>
      <c r="AW187" s="104">
        <v>111.835809619743</v>
      </c>
      <c r="AX187" s="104">
        <v>127.22236212540901</v>
      </c>
      <c r="AY187" s="104">
        <v>146.36951229748999</v>
      </c>
      <c r="AZ187" s="104">
        <v>139.251155983469</v>
      </c>
      <c r="BA187" s="104">
        <v>135.87395792127501</v>
      </c>
    </row>
    <row r="188" spans="1:53">
      <c r="A188" s="104" t="s">
        <v>626</v>
      </c>
      <c r="B188" s="104" t="s">
        <v>627</v>
      </c>
      <c r="AG188" s="104">
        <v>3.1576284053206803E-2</v>
      </c>
      <c r="AH188" s="104">
        <v>0.104398296573504</v>
      </c>
      <c r="AI188" s="104">
        <v>0.32489333230648898</v>
      </c>
      <c r="AJ188" s="104">
        <v>1.15391345263714</v>
      </c>
      <c r="AK188" s="104">
        <v>2.7319984840793898</v>
      </c>
      <c r="AL188" s="104">
        <v>3.6128626780166799</v>
      </c>
      <c r="AM188" s="104">
        <v>5.0157120142022</v>
      </c>
      <c r="AN188" s="104">
        <v>12.778202496043599</v>
      </c>
      <c r="AO188" s="104">
        <v>20.3296835086066</v>
      </c>
      <c r="AP188" s="104">
        <v>29.6414472478466</v>
      </c>
      <c r="AQ188" s="104">
        <v>43.177686631294002</v>
      </c>
      <c r="AR188" s="104">
        <v>58.0600711926363</v>
      </c>
      <c r="AS188" s="104">
        <v>71.145191365305493</v>
      </c>
      <c r="AT188" s="104">
        <v>82.011887364658307</v>
      </c>
      <c r="AU188" s="104">
        <v>91.752330863016994</v>
      </c>
      <c r="AV188" s="104">
        <v>100</v>
      </c>
      <c r="AW188" s="104">
        <v>106.584588413419</v>
      </c>
      <c r="AX188" s="104">
        <v>111.73878396684999</v>
      </c>
      <c r="AY188" s="104">
        <v>120.508407044386</v>
      </c>
      <c r="AZ188" s="104">
        <v>127.242011315642</v>
      </c>
      <c r="BA188" s="104">
        <v>134.99641405689701</v>
      </c>
    </row>
    <row r="189" spans="1:53">
      <c r="A189" s="104" t="s">
        <v>628</v>
      </c>
      <c r="B189" s="104" t="s">
        <v>629</v>
      </c>
      <c r="AI189" s="104">
        <v>8.7238132925040804E-2</v>
      </c>
      <c r="AJ189" s="104">
        <v>0.85024190231393504</v>
      </c>
      <c r="AK189" s="104">
        <v>3.4658785553222802</v>
      </c>
      <c r="AL189" s="104">
        <v>10.3099969307655</v>
      </c>
      <c r="AM189" s="104">
        <v>15.2321612987951</v>
      </c>
      <c r="AN189" s="104">
        <v>17.481458962523799</v>
      </c>
      <c r="AO189" s="104">
        <v>22.3194250222855</v>
      </c>
      <c r="AP189" s="104">
        <v>41.456497658608001</v>
      </c>
      <c r="AQ189" s="104">
        <v>50.069640927851601</v>
      </c>
      <c r="AR189" s="104">
        <v>60.813516896120099</v>
      </c>
      <c r="AS189" s="104">
        <v>70.417188151856493</v>
      </c>
      <c r="AT189" s="104">
        <v>80.050062578222807</v>
      </c>
      <c r="AU189" s="104">
        <v>88.744263662912104</v>
      </c>
      <c r="AV189" s="104">
        <v>100</v>
      </c>
      <c r="AW189" s="104">
        <v>109.678765123071</v>
      </c>
      <c r="AX189" s="104">
        <v>119.557780559032</v>
      </c>
      <c r="AY189" s="104">
        <v>136.42469753859001</v>
      </c>
      <c r="AZ189" s="104">
        <v>152.32373800584099</v>
      </c>
      <c r="BA189" s="104">
        <v>162.77012932832699</v>
      </c>
    </row>
    <row r="190" spans="1:53">
      <c r="A190" s="104" t="s">
        <v>630</v>
      </c>
      <c r="B190" s="104" t="s">
        <v>631</v>
      </c>
      <c r="I190" s="104">
        <v>3.5538413159265199</v>
      </c>
      <c r="J190" s="104">
        <v>3.6054760466124298</v>
      </c>
      <c r="K190" s="104">
        <v>3.71947892677208</v>
      </c>
      <c r="L190" s="104">
        <v>3.7375161512653001</v>
      </c>
      <c r="M190" s="104">
        <v>3.7567600915007202</v>
      </c>
      <c r="N190" s="104">
        <v>3.7751148727441399</v>
      </c>
      <c r="O190" s="104">
        <v>3.8918487411193201</v>
      </c>
      <c r="P190" s="104">
        <v>4.2566579576301997</v>
      </c>
      <c r="Q190" s="104">
        <v>5.5799805264614699</v>
      </c>
      <c r="R190" s="104">
        <v>7.2665880392604203</v>
      </c>
      <c r="S190" s="104">
        <v>7.7873016749344997</v>
      </c>
      <c r="T190" s="104">
        <v>8.8506691275610407</v>
      </c>
      <c r="U190" s="104">
        <v>10.025200165429</v>
      </c>
      <c r="V190" s="104">
        <v>11.596482814613999</v>
      </c>
      <c r="W190" s="104">
        <v>12.4371574272404</v>
      </c>
      <c r="X190" s="104">
        <v>13.239436722702701</v>
      </c>
      <c r="Y190" s="104">
        <v>14.902990023165099</v>
      </c>
      <c r="Z190" s="104">
        <v>15.885544474774001</v>
      </c>
      <c r="AA190" s="104">
        <v>16.738529966907599</v>
      </c>
      <c r="AB190" s="104">
        <v>17.033015955634401</v>
      </c>
      <c r="AC190" s="104">
        <v>16.8427458280532</v>
      </c>
      <c r="AD190" s="104">
        <v>17.5388590240585</v>
      </c>
      <c r="AE190" s="104">
        <v>18.0612791182763</v>
      </c>
      <c r="AF190" s="104">
        <v>18.243748292575098</v>
      </c>
      <c r="AG190" s="104">
        <v>19.007388490959499</v>
      </c>
      <c r="AH190" s="104">
        <v>22.739900885999599</v>
      </c>
      <c r="AI190" s="104">
        <v>24.913929070897201</v>
      </c>
      <c r="AJ190" s="104">
        <v>27.991892724465099</v>
      </c>
      <c r="AK190" s="104">
        <v>0</v>
      </c>
      <c r="AL190" s="104">
        <v>55.6856427633358</v>
      </c>
      <c r="AM190" s="104">
        <v>59.812712751699102</v>
      </c>
      <c r="AN190" s="104">
        <v>66.999462909231696</v>
      </c>
      <c r="AO190" s="104">
        <v>71.160174508888502</v>
      </c>
      <c r="AP190" s="104">
        <v>69.448109029797294</v>
      </c>
      <c r="AQ190" s="104">
        <v>72.156258738928003</v>
      </c>
      <c r="AR190" s="104">
        <v>74.568337890696398</v>
      </c>
      <c r="AS190" s="104">
        <v>76.054175722828106</v>
      </c>
      <c r="AT190" s="104">
        <v>81.719983758183403</v>
      </c>
      <c r="AU190" s="104">
        <v>91.731262216975296</v>
      </c>
      <c r="AV190" s="104">
        <v>100</v>
      </c>
      <c r="AW190" s="104">
        <v>108.882826547779</v>
      </c>
      <c r="AX190" s="104">
        <v>118.770173396274</v>
      </c>
      <c r="AY190" s="104">
        <v>137.11414493568299</v>
      </c>
      <c r="AZ190" s="104">
        <v>151.32579920017201</v>
      </c>
      <c r="BA190" s="104">
        <v>154.82013312861699</v>
      </c>
    </row>
    <row r="191" spans="1:53">
      <c r="A191" s="104" t="s">
        <v>632</v>
      </c>
      <c r="B191" s="104" t="s">
        <v>633</v>
      </c>
      <c r="D191" s="104">
        <v>4.74903199770465</v>
      </c>
      <c r="E191" s="104">
        <v>4.8751124932189303</v>
      </c>
      <c r="F191" s="104">
        <v>4.9087339586893997</v>
      </c>
      <c r="G191" s="104">
        <v>5.1693003160855904</v>
      </c>
      <c r="H191" s="104">
        <v>5.2785700788646297</v>
      </c>
      <c r="I191" s="104">
        <v>5.4298666734817704</v>
      </c>
      <c r="J191" s="104">
        <v>5.4018487855897197</v>
      </c>
      <c r="K191" s="104">
        <v>5.4943078156335297</v>
      </c>
      <c r="L191" s="104">
        <v>5.7212527075592403</v>
      </c>
      <c r="M191" s="104">
        <v>5.8781528797547704</v>
      </c>
      <c r="N191" s="104">
        <v>6.1583317586754198</v>
      </c>
      <c r="O191" s="104">
        <v>6.62062690889445</v>
      </c>
      <c r="P191" s="104">
        <v>7.3994935463144804</v>
      </c>
      <c r="Q191" s="104">
        <v>9.2484552161025206</v>
      </c>
      <c r="R191" s="104">
        <v>10.0611856204101</v>
      </c>
      <c r="S191" s="104">
        <v>10.5545546543092</v>
      </c>
      <c r="T191" s="104">
        <v>12.0966584983546</v>
      </c>
      <c r="U191" s="104">
        <v>12.3456874299346</v>
      </c>
      <c r="V191" s="104">
        <v>13.7184724397659</v>
      </c>
      <c r="W191" s="104">
        <v>18.252049348899199</v>
      </c>
      <c r="X191" s="104">
        <v>21.9949285627827</v>
      </c>
      <c r="Y191" s="104">
        <v>26.019170090845599</v>
      </c>
      <c r="Z191" s="104">
        <v>30.301960772133398</v>
      </c>
      <c r="AA191" s="104">
        <v>33.895794003666701</v>
      </c>
      <c r="AB191" s="104">
        <v>36.977091560548601</v>
      </c>
      <c r="AC191" s="104">
        <v>39.097194618082298</v>
      </c>
      <c r="AD191" s="104">
        <v>40.882704653592199</v>
      </c>
      <c r="AE191" s="104">
        <v>44.360951204790801</v>
      </c>
      <c r="AF191" s="104">
        <v>47.227805052192998</v>
      </c>
      <c r="AG191" s="104">
        <v>54.424596779464999</v>
      </c>
      <c r="AH191" s="104">
        <v>53.434505609884702</v>
      </c>
      <c r="AI191" s="104">
        <v>58.260249513230903</v>
      </c>
      <c r="AJ191" s="104">
        <v>59.259465947046998</v>
      </c>
      <c r="AK191" s="104">
        <v>66.418235740003297</v>
      </c>
      <c r="AL191" s="104">
        <v>64.489763231511901</v>
      </c>
      <c r="AM191" s="104">
        <v>67.955842763729393</v>
      </c>
      <c r="AN191" s="104">
        <v>72.618852788204507</v>
      </c>
      <c r="AO191" s="104">
        <v>74.230145084148404</v>
      </c>
      <c r="AP191" s="104">
        <v>74.4269441431953</v>
      </c>
      <c r="AQ191" s="104">
        <v>75.146490702834498</v>
      </c>
      <c r="AR191" s="104">
        <v>78.028366923748493</v>
      </c>
      <c r="AS191" s="104">
        <v>84.3098958333333</v>
      </c>
      <c r="AT191" s="104">
        <v>84.4075520833333</v>
      </c>
      <c r="AU191" s="104">
        <v>98.1770833333333</v>
      </c>
      <c r="AV191" s="104">
        <v>100</v>
      </c>
      <c r="AW191" s="104">
        <v>103.700086805556</v>
      </c>
      <c r="AX191" s="104">
        <v>109.483506944444</v>
      </c>
      <c r="AY191" s="104">
        <v>122.146267361111</v>
      </c>
      <c r="AZ191" s="104">
        <v>129.871961805556</v>
      </c>
      <c r="BA191" s="104">
        <v>130.881076388889</v>
      </c>
    </row>
    <row r="192" spans="1:53">
      <c r="A192" s="104" t="s">
        <v>634</v>
      </c>
      <c r="B192" s="104" t="s">
        <v>635</v>
      </c>
      <c r="AT192" s="104">
        <v>100</v>
      </c>
      <c r="AU192" s="104">
        <v>101.430838685273</v>
      </c>
      <c r="AV192" s="104">
        <v>103.14044421785</v>
      </c>
      <c r="AW192" s="104">
        <v>105.30150402526201</v>
      </c>
      <c r="AX192" s="104">
        <v>107.93293149243</v>
      </c>
      <c r="AY192" s="104">
        <v>112.566710797898</v>
      </c>
      <c r="AZ192" s="104">
        <v>115.042719580287</v>
      </c>
      <c r="BA192" s="104">
        <v>118.017054939272</v>
      </c>
    </row>
    <row r="193" spans="1:53">
      <c r="A193" s="104" t="s">
        <v>636</v>
      </c>
      <c r="B193" s="104" t="s">
        <v>637</v>
      </c>
      <c r="AM193" s="104">
        <v>20.965283657916999</v>
      </c>
      <c r="AN193" s="104">
        <v>37.832345469940698</v>
      </c>
      <c r="AO193" s="104">
        <v>45.723962743437802</v>
      </c>
      <c r="AP193" s="104">
        <v>51.481795088907703</v>
      </c>
      <c r="AQ193" s="104">
        <v>56.426756985605401</v>
      </c>
      <c r="AR193" s="104">
        <v>61.744284504657102</v>
      </c>
      <c r="AS193" s="104">
        <v>67.315834038950001</v>
      </c>
      <c r="AT193" s="104">
        <v>74.038950042337007</v>
      </c>
      <c r="AU193" s="104">
        <v>85.317527519051694</v>
      </c>
      <c r="AV193" s="104">
        <v>100</v>
      </c>
      <c r="AW193" s="104">
        <v>124.55546147332799</v>
      </c>
      <c r="AX193" s="104">
        <v>158.88230313293801</v>
      </c>
      <c r="AY193" s="104">
        <v>198.34038950042299</v>
      </c>
      <c r="AZ193" s="104">
        <v>230.24573717188801</v>
      </c>
      <c r="BA193" s="104">
        <v>259.93226079593597</v>
      </c>
    </row>
    <row r="194" spans="1:53">
      <c r="A194" s="104" t="s">
        <v>638</v>
      </c>
      <c r="B194" s="104" t="s">
        <v>639</v>
      </c>
      <c r="F194" s="104">
        <v>25.818186708053599</v>
      </c>
      <c r="G194" s="104">
        <v>26.541095935620898</v>
      </c>
      <c r="H194" s="104">
        <v>26.644368682711299</v>
      </c>
      <c r="I194" s="104">
        <v>27.057459669781998</v>
      </c>
      <c r="J194" s="104">
        <v>27.625459777617401</v>
      </c>
      <c r="K194" s="104">
        <v>28.064368951654298</v>
      </c>
      <c r="L194" s="104">
        <v>29.045460046560301</v>
      </c>
      <c r="M194" s="104">
        <v>29.097096419976399</v>
      </c>
      <c r="N194" s="104">
        <v>30.399191484697599</v>
      </c>
      <c r="O194" s="104">
        <v>31.715835097628801</v>
      </c>
      <c r="P194" s="104">
        <v>36.953312453297301</v>
      </c>
      <c r="Q194" s="104">
        <v>44.874996953490403</v>
      </c>
      <c r="R194" s="104">
        <v>60.391023619370102</v>
      </c>
      <c r="S194" s="104">
        <v>79.449621774600203</v>
      </c>
      <c r="T194" s="104">
        <v>88.506093035172299</v>
      </c>
      <c r="U194" s="104">
        <v>87.104508908309199</v>
      </c>
      <c r="V194" s="104">
        <v>88.046602447580597</v>
      </c>
      <c r="W194" s="104">
        <v>91.717499995037699</v>
      </c>
      <c r="X194" s="104">
        <v>94.284656483448103</v>
      </c>
      <c r="Y194" s="104">
        <v>95.2473401666021</v>
      </c>
      <c r="Z194" s="104">
        <v>95.429666621745497</v>
      </c>
      <c r="AA194" s="104">
        <v>93.941882747780198</v>
      </c>
      <c r="AB194" s="104">
        <v>91.068417814729003</v>
      </c>
      <c r="AC194" s="104">
        <v>88.151194532444407</v>
      </c>
      <c r="AD194" s="104">
        <v>86.787392647976105</v>
      </c>
      <c r="AE194" s="104">
        <v>87.575042934193405</v>
      </c>
      <c r="AF194" s="104">
        <v>88.479382151701401</v>
      </c>
      <c r="AG194" s="104">
        <v>90.317232819540905</v>
      </c>
      <c r="AH194" s="104">
        <v>94.707653859380002</v>
      </c>
      <c r="AI194" s="104">
        <v>94.634723277322294</v>
      </c>
      <c r="AJ194" s="104">
        <v>95.633872251505196</v>
      </c>
      <c r="AK194" s="104">
        <v>96.173558558728203</v>
      </c>
      <c r="AL194" s="104">
        <v>100.85570192679501</v>
      </c>
      <c r="AM194" s="104">
        <v>102.08822876356101</v>
      </c>
      <c r="AN194" s="104">
        <v>102.14657322920699</v>
      </c>
      <c r="AO194" s="104">
        <v>101.781920318921</v>
      </c>
      <c r="AP194" s="104">
        <v>100.410007530751</v>
      </c>
      <c r="AQ194" s="104">
        <v>99.280394946029602</v>
      </c>
      <c r="AR194" s="104">
        <v>98.175884863191399</v>
      </c>
      <c r="AS194" s="104">
        <v>98.401807380135594</v>
      </c>
      <c r="AT194" s="104">
        <v>98.979164923437395</v>
      </c>
      <c r="AU194" s="104">
        <v>99.305497447912302</v>
      </c>
      <c r="AV194" s="104">
        <v>100</v>
      </c>
      <c r="AW194" s="104">
        <v>102.207346665551</v>
      </c>
      <c r="AX194" s="104">
        <v>106.46807798510601</v>
      </c>
      <c r="AY194" s="104">
        <v>116.975148523136</v>
      </c>
      <c r="AZ194" s="104">
        <v>122.901849217639</v>
      </c>
      <c r="BA194" s="104">
        <v>129.46866371015</v>
      </c>
    </row>
    <row r="195" spans="1:53">
      <c r="A195" s="104" t="s">
        <v>640</v>
      </c>
      <c r="B195" s="104" t="s">
        <v>641</v>
      </c>
      <c r="J195" s="104">
        <v>12.5763430336079</v>
      </c>
      <c r="K195" s="104">
        <v>12.583679233647899</v>
      </c>
      <c r="L195" s="104">
        <v>13.0898770407612</v>
      </c>
      <c r="M195" s="104">
        <v>13.457735074494201</v>
      </c>
      <c r="N195" s="104">
        <v>13.9796533103575</v>
      </c>
      <c r="O195" s="104">
        <v>14.8400847795525</v>
      </c>
      <c r="P195" s="104">
        <v>16.514834460215599</v>
      </c>
      <c r="Q195" s="104">
        <v>19.256477241573499</v>
      </c>
      <c r="R195" s="104">
        <v>25.351811498476401</v>
      </c>
      <c r="S195" s="104">
        <v>25.626394988106298</v>
      </c>
      <c r="T195" s="104">
        <v>28.532578257434999</v>
      </c>
      <c r="U195" s="104">
        <v>29.5082928710838</v>
      </c>
      <c r="V195" s="104">
        <v>32.356834568279801</v>
      </c>
      <c r="W195" s="104">
        <v>35.181271607879502</v>
      </c>
      <c r="X195" s="104">
        <v>37.261608351324</v>
      </c>
      <c r="Y195" s="104">
        <v>43.736328956459801</v>
      </c>
      <c r="Z195" s="104">
        <v>48.817171542005902</v>
      </c>
      <c r="AA195" s="104">
        <v>54.5698004512954</v>
      </c>
      <c r="AB195" s="104">
        <v>61.663905950888797</v>
      </c>
      <c r="AC195" s="104">
        <v>65.477681975882703</v>
      </c>
      <c r="AD195" s="104">
        <v>62.766432023564498</v>
      </c>
      <c r="AE195" s="104">
        <v>61.619888750333999</v>
      </c>
      <c r="AF195" s="104">
        <v>61.895520268487203</v>
      </c>
      <c r="AG195" s="104">
        <v>62.096741757024901</v>
      </c>
      <c r="AH195" s="104">
        <v>61.007840056031696</v>
      </c>
      <c r="AI195" s="104">
        <v>60.940766226519202</v>
      </c>
      <c r="AJ195" s="104">
        <v>60.5833884786475</v>
      </c>
      <c r="AK195" s="104">
        <v>80.147986124596798</v>
      </c>
      <c r="AL195" s="104">
        <v>86.450830041606494</v>
      </c>
      <c r="AM195" s="104">
        <v>88.831950989303095</v>
      </c>
      <c r="AN195" s="104">
        <v>90.389321468298107</v>
      </c>
      <c r="AO195" s="104">
        <v>91.434927697441594</v>
      </c>
      <c r="AP195" s="104">
        <v>92.191323692992199</v>
      </c>
      <c r="AQ195" s="104">
        <v>92.866147571375294</v>
      </c>
      <c r="AR195" s="104">
        <v>95.721171672228706</v>
      </c>
      <c r="AS195" s="104">
        <v>97.856878012606899</v>
      </c>
      <c r="AT195" s="104">
        <v>97.827215424545798</v>
      </c>
      <c r="AU195" s="104">
        <v>98.324063774564394</v>
      </c>
      <c r="AV195" s="104">
        <v>100</v>
      </c>
      <c r="AW195" s="104">
        <v>102.113459399333</v>
      </c>
      <c r="AX195" s="104">
        <v>108.09047089358501</v>
      </c>
      <c r="AY195" s="104">
        <v>114.32703003336999</v>
      </c>
      <c r="AZ195" s="104">
        <v>113.125695216908</v>
      </c>
      <c r="BA195" s="104">
        <v>114.541064574329</v>
      </c>
    </row>
    <row r="196" spans="1:53">
      <c r="A196" s="104" t="s">
        <v>642</v>
      </c>
      <c r="B196" s="104" t="s">
        <v>643</v>
      </c>
      <c r="AK196" s="104">
        <v>2.1673193900508299</v>
      </c>
      <c r="AL196" s="104">
        <v>3.9588367636030299</v>
      </c>
      <c r="AM196" s="104">
        <v>7.7435213732188997</v>
      </c>
      <c r="AN196" s="104">
        <v>9.5483709690859104</v>
      </c>
      <c r="AO196" s="104">
        <v>12.428130989084201</v>
      </c>
      <c r="AP196" s="104">
        <v>17.704357970169202</v>
      </c>
      <c r="AQ196" s="104">
        <v>30.295808682609799</v>
      </c>
      <c r="AR196" s="104">
        <v>59.078410132488997</v>
      </c>
      <c r="AS196" s="104">
        <v>70.593283893008902</v>
      </c>
      <c r="AT196" s="104">
        <v>77.565202899758404</v>
      </c>
      <c r="AU196" s="104">
        <v>86.117823514707098</v>
      </c>
      <c r="AV196" s="104">
        <v>100</v>
      </c>
      <c r="AW196" s="104">
        <v>111.724022998084</v>
      </c>
      <c r="AX196" s="104">
        <v>118.86509457545201</v>
      </c>
      <c r="AY196" s="104">
        <v>133.617425743513</v>
      </c>
      <c r="AZ196" s="104">
        <v>144.46308661486299</v>
      </c>
      <c r="BA196" s="104">
        <v>153.336809145968</v>
      </c>
    </row>
    <row r="197" spans="1:53">
      <c r="A197" s="104" t="s">
        <v>644</v>
      </c>
      <c r="B197" s="104" t="s">
        <v>645</v>
      </c>
      <c r="M197" s="104">
        <v>11.324461038757301</v>
      </c>
      <c r="N197" s="104">
        <v>12.977752271733699</v>
      </c>
      <c r="O197" s="104">
        <v>15.695422724403199</v>
      </c>
      <c r="P197" s="104">
        <v>18.558235797930699</v>
      </c>
      <c r="Q197" s="104">
        <v>23.091023164269998</v>
      </c>
      <c r="R197" s="104">
        <v>27.388579386359901</v>
      </c>
      <c r="S197" s="104">
        <v>31.460914300371901</v>
      </c>
      <c r="T197" s="104">
        <v>36.1672054893628</v>
      </c>
      <c r="U197" s="104">
        <v>40.428878175729203</v>
      </c>
      <c r="V197" s="104">
        <v>45.4744705867435</v>
      </c>
      <c r="W197" s="104">
        <v>51.646056784499201</v>
      </c>
      <c r="X197" s="104">
        <v>57.108551958442099</v>
      </c>
      <c r="Y197" s="104">
        <v>56.587352657647997</v>
      </c>
      <c r="Z197" s="104">
        <v>60.012376634295101</v>
      </c>
      <c r="AA197" s="104">
        <v>62.469459052324602</v>
      </c>
      <c r="AB197" s="104">
        <v>62.990658353118697</v>
      </c>
      <c r="AC197" s="104">
        <v>63.139572439059897</v>
      </c>
      <c r="AD197" s="104">
        <v>64.777627384412895</v>
      </c>
      <c r="AE197" s="104">
        <v>65.968940071942299</v>
      </c>
      <c r="AF197" s="104">
        <v>67.011338673530503</v>
      </c>
      <c r="AG197" s="104">
        <v>69.617335177501204</v>
      </c>
      <c r="AH197" s="104">
        <v>71.000461041954793</v>
      </c>
      <c r="AI197" s="104">
        <v>73.305670816044298</v>
      </c>
      <c r="AJ197" s="104">
        <v>74.319963116643606</v>
      </c>
      <c r="AK197" s="104">
        <v>75.610880590133704</v>
      </c>
      <c r="AL197" s="104">
        <v>75.426463808206506</v>
      </c>
      <c r="AM197" s="104">
        <v>74.596588289534395</v>
      </c>
      <c r="AN197" s="104">
        <v>75.057630244352296</v>
      </c>
      <c r="AO197" s="104">
        <v>76.994006454587407</v>
      </c>
      <c r="AP197" s="104">
        <v>81.881051175657007</v>
      </c>
      <c r="AQ197" s="104">
        <v>87.013984939296193</v>
      </c>
      <c r="AR197" s="104">
        <v>92.208390963577699</v>
      </c>
      <c r="AS197" s="104">
        <v>92.369755647763895</v>
      </c>
      <c r="AT197" s="104">
        <v>95.420316582141993</v>
      </c>
      <c r="AU197" s="104">
        <v>99.100968188105099</v>
      </c>
      <c r="AV197" s="104">
        <v>100</v>
      </c>
      <c r="AW197" s="104">
        <v>99.646534501306306</v>
      </c>
      <c r="AX197" s="104">
        <v>104.94832828787</v>
      </c>
      <c r="AY197" s="104">
        <v>143.75168120972</v>
      </c>
      <c r="AZ197" s="104">
        <v>189.40318443921601</v>
      </c>
      <c r="BA197" s="104">
        <v>184.84367620356099</v>
      </c>
    </row>
    <row r="198" spans="1:53">
      <c r="A198" s="104" t="s">
        <v>646</v>
      </c>
      <c r="B198" s="104" t="s">
        <v>647</v>
      </c>
      <c r="AW198" s="104">
        <v>100</v>
      </c>
      <c r="AX198" s="104">
        <v>111.64997445181</v>
      </c>
      <c r="AY198" s="104">
        <v>128.2125477795</v>
      </c>
      <c r="AZ198" s="104">
        <v>140.07513141418499</v>
      </c>
      <c r="BA198" s="104">
        <v>163.37694306023801</v>
      </c>
    </row>
    <row r="199" spans="1:53">
      <c r="A199" s="104" t="s">
        <v>648</v>
      </c>
      <c r="B199" s="104" t="s">
        <v>649</v>
      </c>
      <c r="C199" s="104">
        <v>31.288950260653198</v>
      </c>
      <c r="D199" s="104">
        <v>31.4141060616959</v>
      </c>
      <c r="E199" s="104">
        <v>31.545913499716999</v>
      </c>
      <c r="F199" s="104">
        <v>32.241563867050601</v>
      </c>
      <c r="G199" s="104">
        <v>32.798084160917398</v>
      </c>
      <c r="H199" s="104">
        <v>32.8566652444824</v>
      </c>
      <c r="I199" s="104">
        <v>33.515702434587901</v>
      </c>
      <c r="J199" s="104">
        <v>34.636065657767297</v>
      </c>
      <c r="K199" s="104">
        <v>34.863067356581404</v>
      </c>
      <c r="L199" s="104">
        <v>34.767873095788403</v>
      </c>
      <c r="M199" s="104">
        <v>34.928971075591903</v>
      </c>
      <c r="N199" s="104">
        <v>35.544072453023702</v>
      </c>
      <c r="O199" s="104">
        <v>36.283658633031003</v>
      </c>
      <c r="P199" s="104">
        <v>43.408582921616102</v>
      </c>
      <c r="Q199" s="104">
        <v>53.118397522503898</v>
      </c>
      <c r="R199" s="104">
        <v>54.4657624444974</v>
      </c>
      <c r="S199" s="104">
        <v>53.462561388447902</v>
      </c>
      <c r="T199" s="104">
        <v>55.154090176385402</v>
      </c>
      <c r="U199" s="104">
        <v>57.841497384926697</v>
      </c>
      <c r="V199" s="104">
        <v>60.199385998415302</v>
      </c>
      <c r="W199" s="104">
        <v>65.332553445792698</v>
      </c>
      <c r="X199" s="104">
        <v>70.6780773210929</v>
      </c>
      <c r="Y199" s="104">
        <v>73.446033519536002</v>
      </c>
      <c r="Z199" s="104">
        <v>74.324749773009998</v>
      </c>
      <c r="AA199" s="104">
        <v>76.257925530652798</v>
      </c>
      <c r="AB199" s="104">
        <v>76.624057302933707</v>
      </c>
      <c r="AC199" s="104">
        <v>75.5622751633192</v>
      </c>
      <c r="AD199" s="104">
        <v>75.957697477382496</v>
      </c>
      <c r="AE199" s="104">
        <v>77.114673877789997</v>
      </c>
      <c r="AF199" s="104">
        <v>78.923364832857303</v>
      </c>
      <c r="AG199" s="104">
        <v>81.654707854072399</v>
      </c>
      <c r="AH199" s="104">
        <v>84.451954594298002</v>
      </c>
      <c r="AI199" s="104">
        <v>86.363162445603905</v>
      </c>
      <c r="AJ199" s="104">
        <v>88.340274015920201</v>
      </c>
      <c r="AK199" s="104">
        <v>91.0789396725812</v>
      </c>
      <c r="AL199" s="104">
        <v>92.645983657942907</v>
      </c>
      <c r="AM199" s="104">
        <v>93.9274448609264</v>
      </c>
      <c r="AN199" s="104">
        <v>95.809362170449305</v>
      </c>
      <c r="AO199" s="104">
        <v>95.553069929853294</v>
      </c>
      <c r="AP199" s="104">
        <v>95.569036688969305</v>
      </c>
      <c r="AQ199" s="104">
        <v>96.870327556925801</v>
      </c>
      <c r="AR199" s="104">
        <v>97.836316483445003</v>
      </c>
      <c r="AS199" s="104">
        <v>97.4531142646604</v>
      </c>
      <c r="AT199" s="104">
        <v>97.948083797257098</v>
      </c>
      <c r="AU199" s="104">
        <v>99.576693227091695</v>
      </c>
      <c r="AV199" s="104">
        <v>100</v>
      </c>
      <c r="AW199" s="104">
        <v>101.020916334661</v>
      </c>
      <c r="AX199" s="104">
        <v>103.137450199203</v>
      </c>
      <c r="AY199" s="104">
        <v>109.860557768924</v>
      </c>
      <c r="AZ199" s="104">
        <v>110.52369996873701</v>
      </c>
      <c r="BA199" s="104">
        <v>113.626652845359</v>
      </c>
    </row>
    <row r="200" spans="1:53">
      <c r="A200" s="104" t="s">
        <v>650</v>
      </c>
      <c r="B200" s="104" t="s">
        <v>651</v>
      </c>
    </row>
    <row r="201" spans="1:53">
      <c r="A201" s="104" t="s">
        <v>652</v>
      </c>
      <c r="B201" s="104" t="s">
        <v>653</v>
      </c>
      <c r="AJ201" s="104">
        <v>40.662337742450603</v>
      </c>
      <c r="AK201" s="104">
        <v>46.115211510003</v>
      </c>
      <c r="AL201" s="104">
        <v>50.6747003521618</v>
      </c>
      <c r="AM201" s="104">
        <v>53.618522892823499</v>
      </c>
      <c r="AN201" s="104">
        <v>56.894364494308</v>
      </c>
      <c r="AO201" s="104">
        <v>60.705303727907499</v>
      </c>
      <c r="AP201" s="104">
        <v>67.122124926034601</v>
      </c>
      <c r="AQ201" s="104">
        <v>75.200794054795196</v>
      </c>
      <c r="AR201" s="104">
        <v>80.712734704304793</v>
      </c>
      <c r="AS201" s="104">
        <v>83.395069612977693</v>
      </c>
      <c r="AT201" s="104">
        <v>90.528803167709796</v>
      </c>
      <c r="AU201" s="104">
        <v>97.362370673138301</v>
      </c>
      <c r="AV201" s="104">
        <v>100</v>
      </c>
      <c r="AW201" s="104">
        <v>104.483331204496</v>
      </c>
      <c r="AX201" s="104">
        <v>107.363647975476</v>
      </c>
      <c r="AY201" s="104">
        <v>112.300421509771</v>
      </c>
      <c r="AZ201" s="104">
        <v>114.114190828969</v>
      </c>
      <c r="BA201" s="104">
        <v>115.2062843275</v>
      </c>
    </row>
    <row r="202" spans="1:53">
      <c r="A202" s="104" t="s">
        <v>654</v>
      </c>
      <c r="B202" s="104" t="s">
        <v>655</v>
      </c>
      <c r="AI202" s="104">
        <v>28.293394960133501</v>
      </c>
      <c r="AJ202" s="104">
        <v>37.590132987450502</v>
      </c>
      <c r="AK202" s="104">
        <v>45.481632398414497</v>
      </c>
      <c r="AL202" s="104">
        <v>51.6047946243702</v>
      </c>
      <c r="AM202" s="104">
        <v>56.658083118744699</v>
      </c>
      <c r="AN202" s="104">
        <v>61.395701559205698</v>
      </c>
      <c r="AO202" s="104">
        <v>66.254156353908897</v>
      </c>
      <c r="AP202" s="104">
        <v>70.328424877288597</v>
      </c>
      <c r="AQ202" s="104">
        <v>76.572747652024603</v>
      </c>
      <c r="AR202" s="104">
        <v>83.022075551888804</v>
      </c>
      <c r="AS202" s="104">
        <v>89.223897264098298</v>
      </c>
      <c r="AT202" s="104">
        <v>94.201521704709293</v>
      </c>
      <c r="AU202" s="104">
        <v>97.582439560989002</v>
      </c>
      <c r="AV202" s="104">
        <v>100</v>
      </c>
      <c r="AW202" s="104">
        <v>102.46256156403901</v>
      </c>
      <c r="AX202" s="104">
        <v>106.162654066352</v>
      </c>
      <c r="AY202" s="104">
        <v>112.162804070102</v>
      </c>
      <c r="AZ202" s="104">
        <v>113.122828070702</v>
      </c>
      <c r="BA202" s="104">
        <v>115.205380134503</v>
      </c>
    </row>
    <row r="203" spans="1:53">
      <c r="A203" s="104" t="s">
        <v>656</v>
      </c>
      <c r="B203" s="104" t="s">
        <v>657</v>
      </c>
      <c r="N203" s="104">
        <v>3.7394477201915599</v>
      </c>
      <c r="O203" s="104">
        <v>3.9966299621607799</v>
      </c>
      <c r="P203" s="104">
        <v>4.1256691358182804</v>
      </c>
      <c r="Q203" s="104">
        <v>4.9034885993078197</v>
      </c>
      <c r="R203" s="104">
        <v>5.3972426596655501</v>
      </c>
      <c r="S203" s="104">
        <v>5.6269125600768497</v>
      </c>
      <c r="T203" s="104">
        <v>6.1117712387229304</v>
      </c>
      <c r="U203" s="104">
        <v>6.4945544060750997</v>
      </c>
      <c r="V203" s="104">
        <v>7.01769140145639</v>
      </c>
      <c r="W203" s="104">
        <v>7.9363710031015904</v>
      </c>
      <c r="X203" s="104">
        <v>9.2378337720989592</v>
      </c>
      <c r="Y203" s="104">
        <v>10.4372210298024</v>
      </c>
      <c r="Z203" s="104">
        <v>11.0879524143011</v>
      </c>
      <c r="AA203" s="104">
        <v>12.312858549828</v>
      </c>
      <c r="AB203" s="104">
        <v>13.490980076011899</v>
      </c>
      <c r="AC203" s="104">
        <v>15.3219595598464</v>
      </c>
      <c r="AD203" s="104">
        <v>17.0062054961959</v>
      </c>
      <c r="AE203" s="104">
        <v>19.852623660089801</v>
      </c>
      <c r="AF203" s="104">
        <v>22.817066633917101</v>
      </c>
      <c r="AG203" s="104">
        <v>24.810728963876301</v>
      </c>
      <c r="AH203" s="104">
        <v>28.544776119403</v>
      </c>
      <c r="AI203" s="104">
        <v>31.613670776551999</v>
      </c>
      <c r="AJ203" s="104">
        <v>34.512221501189799</v>
      </c>
      <c r="AK203" s="104">
        <v>39.087172831494797</v>
      </c>
      <c r="AL203" s="104">
        <v>42.8509625784124</v>
      </c>
      <c r="AM203" s="104">
        <v>47.896387627082099</v>
      </c>
      <c r="AN203" s="104">
        <v>51.768332251784599</v>
      </c>
      <c r="AO203" s="104">
        <v>58.187348583171101</v>
      </c>
      <c r="AP203" s="104">
        <v>62.854188297642203</v>
      </c>
      <c r="AQ203" s="104">
        <v>67.813108371187496</v>
      </c>
      <c r="AR203" s="104">
        <v>72.509733939000597</v>
      </c>
      <c r="AS203" s="104">
        <v>80.434782608695599</v>
      </c>
      <c r="AT203" s="104">
        <v>87.086307592472394</v>
      </c>
      <c r="AU203" s="104">
        <v>93.170019467878006</v>
      </c>
      <c r="AV203" s="104">
        <v>100</v>
      </c>
      <c r="AW203" s="104">
        <v>111.21998702141499</v>
      </c>
      <c r="AX203" s="104">
        <v>119.746133620452</v>
      </c>
      <c r="AY203" s="104">
        <v>140.48624203425399</v>
      </c>
      <c r="AZ203" s="104">
        <v>150.45053384276699</v>
      </c>
      <c r="BA203" s="104">
        <v>152.032493573191</v>
      </c>
    </row>
    <row r="204" spans="1:53">
      <c r="A204" s="104" t="s">
        <v>658</v>
      </c>
      <c r="B204" s="104" t="s">
        <v>659</v>
      </c>
    </row>
    <row r="205" spans="1:53">
      <c r="A205" s="104" t="s">
        <v>660</v>
      </c>
      <c r="B205" s="104" t="s">
        <v>661</v>
      </c>
      <c r="C205" s="104">
        <v>2.35336241130135</v>
      </c>
      <c r="D205" s="104">
        <v>2.40283835687781</v>
      </c>
      <c r="E205" s="104">
        <v>2.43278432393724</v>
      </c>
      <c r="F205" s="104">
        <v>2.4653342881322802</v>
      </c>
      <c r="G205" s="104">
        <v>2.5278302193867601</v>
      </c>
      <c r="H205" s="104">
        <v>2.6306881062430798</v>
      </c>
      <c r="I205" s="104">
        <v>2.7224790052730898</v>
      </c>
      <c r="J205" s="104">
        <v>2.8188268992904102</v>
      </c>
      <c r="K205" s="104">
        <v>2.8748128377058801</v>
      </c>
      <c r="L205" s="104">
        <v>2.96790573530369</v>
      </c>
      <c r="M205" s="104">
        <v>3.08834060282534</v>
      </c>
      <c r="N205" s="104">
        <v>3.2647614087624501</v>
      </c>
      <c r="O205" s="104">
        <v>3.4756851767463099</v>
      </c>
      <c r="P205" s="104">
        <v>3.8089968101035101</v>
      </c>
      <c r="Q205" s="104">
        <v>4.2523273224399398</v>
      </c>
      <c r="R205" s="104">
        <v>4.7848447366707898</v>
      </c>
      <c r="S205" s="104">
        <v>5.31215415663043</v>
      </c>
      <c r="T205" s="104">
        <v>5.9045635049801399</v>
      </c>
      <c r="U205" s="104">
        <v>6.56207278171994</v>
      </c>
      <c r="V205" s="104">
        <v>7.4344118221469904</v>
      </c>
      <c r="W205" s="104">
        <v>8.4499707050322197</v>
      </c>
      <c r="X205" s="104">
        <v>9.7389492871557906</v>
      </c>
      <c r="Y205" s="104">
        <v>11.164637718898501</v>
      </c>
      <c r="Z205" s="104">
        <v>12.5382462079292</v>
      </c>
      <c r="AA205" s="104">
        <v>13.983464618188901</v>
      </c>
      <c r="AB205" s="104">
        <v>16.261962111841701</v>
      </c>
      <c r="AC205" s="104">
        <v>19.2956187748193</v>
      </c>
      <c r="AD205" s="104">
        <v>22.413905344704101</v>
      </c>
      <c r="AE205" s="104">
        <v>25.278302193867599</v>
      </c>
      <c r="AF205" s="104">
        <v>29.002018097780098</v>
      </c>
      <c r="AG205" s="104">
        <v>33.155393529067098</v>
      </c>
      <c r="AH205" s="104">
        <v>38.239697936332298</v>
      </c>
      <c r="AI205" s="104">
        <v>43.545342100123698</v>
      </c>
      <c r="AJ205" s="104">
        <v>47.776837445478797</v>
      </c>
      <c r="AK205" s="104">
        <v>52.047392747868003</v>
      </c>
      <c r="AL205" s="104">
        <v>56.565327778139398</v>
      </c>
      <c r="AM205" s="104">
        <v>60.7252132022655</v>
      </c>
      <c r="AN205" s="104">
        <v>65.946227459149796</v>
      </c>
      <c r="AO205" s="104">
        <v>70.483692467938297</v>
      </c>
      <c r="AP205" s="104">
        <v>74.135798450621706</v>
      </c>
      <c r="AQ205" s="104">
        <v>78.093874096738503</v>
      </c>
      <c r="AR205" s="104">
        <v>82.546709198619894</v>
      </c>
      <c r="AS205" s="104">
        <v>90.111320877547001</v>
      </c>
      <c r="AT205" s="104">
        <v>95.390925069982401</v>
      </c>
      <c r="AU205" s="104">
        <v>96.712453616301005</v>
      </c>
      <c r="AV205" s="104">
        <v>100</v>
      </c>
      <c r="AW205" s="104">
        <v>104.641624894213</v>
      </c>
      <c r="AX205" s="104">
        <v>112.06952672352099</v>
      </c>
      <c r="AY205" s="104">
        <v>124.99837250179</v>
      </c>
      <c r="AZ205" s="104">
        <v>133.91075646116801</v>
      </c>
      <c r="BA205" s="104">
        <v>139.6231820845</v>
      </c>
    </row>
    <row r="206" spans="1:53">
      <c r="A206" s="104" t="s">
        <v>662</v>
      </c>
      <c r="B206" s="104" t="s">
        <v>663</v>
      </c>
    </row>
    <row r="207" spans="1:53">
      <c r="A207" s="104" t="s">
        <v>664</v>
      </c>
      <c r="B207" s="104" t="s">
        <v>665</v>
      </c>
      <c r="C207" s="104">
        <v>3.1770114546353798</v>
      </c>
      <c r="D207" s="104">
        <v>3.2407397343829101</v>
      </c>
      <c r="E207" s="104">
        <v>3.42334760807862</v>
      </c>
      <c r="F207" s="104">
        <v>3.7247606044197399</v>
      </c>
      <c r="G207" s="104">
        <v>3.9836384333939798</v>
      </c>
      <c r="H207" s="104">
        <v>4.5109278357522697</v>
      </c>
      <c r="I207" s="104">
        <v>4.7903398834553501</v>
      </c>
      <c r="J207" s="104">
        <v>5.0976197994332697</v>
      </c>
      <c r="K207" s="104">
        <v>5.3506307087706997</v>
      </c>
      <c r="L207" s="104">
        <v>5.46430227673389</v>
      </c>
      <c r="M207" s="104">
        <v>5.7789158422578204</v>
      </c>
      <c r="N207" s="104">
        <v>6.2548696977940397</v>
      </c>
      <c r="O207" s="104">
        <v>6.7733587206971198</v>
      </c>
      <c r="P207" s="104">
        <v>7.5448586529376298</v>
      </c>
      <c r="Q207" s="104">
        <v>8.7307097845278498</v>
      </c>
      <c r="R207" s="104">
        <v>10.2084401680494</v>
      </c>
      <c r="S207" s="104">
        <v>12.008117766640799</v>
      </c>
      <c r="T207" s="104">
        <v>14.9533114243195</v>
      </c>
      <c r="U207" s="104">
        <v>17.911705651180799</v>
      </c>
      <c r="V207" s="104">
        <v>20.718293332439799</v>
      </c>
      <c r="W207" s="104">
        <v>23.9399655780031</v>
      </c>
      <c r="X207" s="104">
        <v>27.424915842268199</v>
      </c>
      <c r="Y207" s="104">
        <v>31.3762862176597</v>
      </c>
      <c r="Z207" s="104">
        <v>35.197117631132301</v>
      </c>
      <c r="AA207" s="104">
        <v>39.165355400479598</v>
      </c>
      <c r="AB207" s="104">
        <v>42.618770971696897</v>
      </c>
      <c r="AC207" s="104">
        <v>46.367732619618401</v>
      </c>
      <c r="AD207" s="104">
        <v>48.800304174030799</v>
      </c>
      <c r="AE207" s="104">
        <v>51.162472692801501</v>
      </c>
      <c r="AF207" s="104">
        <v>54.637155847702097</v>
      </c>
      <c r="AG207" s="104">
        <v>58.3076474454814</v>
      </c>
      <c r="AH207" s="104">
        <v>61.768396666244598</v>
      </c>
      <c r="AI207" s="104">
        <v>65.428621154659496</v>
      </c>
      <c r="AJ207" s="104">
        <v>68.4178167096142</v>
      </c>
      <c r="AK207" s="104">
        <v>71.646089239768898</v>
      </c>
      <c r="AL207" s="104">
        <v>74.995366987432803</v>
      </c>
      <c r="AM207" s="104">
        <v>77.664082057226693</v>
      </c>
      <c r="AN207" s="104">
        <v>79.194614717479496</v>
      </c>
      <c r="AO207" s="104">
        <v>80.646677327589998</v>
      </c>
      <c r="AP207" s="104">
        <v>82.510157677231803</v>
      </c>
      <c r="AQ207" s="104">
        <v>85.342413131901793</v>
      </c>
      <c r="AR207" s="104">
        <v>88.407145277180405</v>
      </c>
      <c r="AS207" s="104">
        <v>91.118395514341202</v>
      </c>
      <c r="AT207" s="104">
        <v>93.8882898425706</v>
      </c>
      <c r="AU207" s="104">
        <v>96.740133707138199</v>
      </c>
      <c r="AV207" s="104">
        <v>100</v>
      </c>
      <c r="AW207" s="104">
        <v>103.51779167565201</v>
      </c>
      <c r="AX207" s="104">
        <v>106.40759111494501</v>
      </c>
      <c r="AY207" s="104">
        <v>110.737114513694</v>
      </c>
      <c r="AZ207" s="104">
        <v>110.295449644166</v>
      </c>
      <c r="BA207" s="104">
        <v>112.417511321975</v>
      </c>
    </row>
    <row r="208" spans="1:53">
      <c r="A208" s="104" t="s">
        <v>666</v>
      </c>
      <c r="B208" s="104" t="s">
        <v>667</v>
      </c>
      <c r="C208" s="104">
        <v>2.5538761218911401</v>
      </c>
      <c r="D208" s="104">
        <v>2.5828484071242999</v>
      </c>
      <c r="E208" s="104">
        <v>2.62168359797769</v>
      </c>
      <c r="F208" s="104">
        <v>2.6812719860460401</v>
      </c>
      <c r="G208" s="104">
        <v>2.76695597855023</v>
      </c>
      <c r="H208" s="104">
        <v>2.7731202945618398</v>
      </c>
      <c r="I208" s="104">
        <v>2.7688052733504298</v>
      </c>
      <c r="J208" s="104">
        <v>2.82942104742208</v>
      </c>
      <c r="K208" s="104">
        <v>2.9952411480278398</v>
      </c>
      <c r="L208" s="104">
        <v>3.2185948646973799</v>
      </c>
      <c r="M208" s="104">
        <v>3.4074284117269902</v>
      </c>
      <c r="N208" s="104">
        <v>3.4982493342353802</v>
      </c>
      <c r="O208" s="104">
        <v>3.7203701877116302</v>
      </c>
      <c r="P208" s="104">
        <v>4.07851694774509</v>
      </c>
      <c r="Q208" s="104">
        <v>4.58029227075113</v>
      </c>
      <c r="R208" s="104">
        <v>4.8837820955263602</v>
      </c>
      <c r="S208" s="104">
        <v>4.94871289080531</v>
      </c>
      <c r="T208" s="104">
        <v>5.0093286648749098</v>
      </c>
      <c r="U208" s="104">
        <v>5.6175411776185999</v>
      </c>
      <c r="V208" s="104">
        <v>6.2204112831475697</v>
      </c>
      <c r="W208" s="104">
        <v>7.8467633231231604</v>
      </c>
      <c r="X208" s="104">
        <v>9.2567478712377191</v>
      </c>
      <c r="Y208" s="104">
        <v>10.258860176852201</v>
      </c>
      <c r="Z208" s="104">
        <v>11.691447216992101</v>
      </c>
      <c r="AA208" s="104">
        <v>13.6366998717596</v>
      </c>
      <c r="AB208" s="104">
        <v>13.8386839596052</v>
      </c>
      <c r="AC208" s="104">
        <v>14.9425074793619</v>
      </c>
      <c r="AD208" s="104">
        <v>16.095645527172302</v>
      </c>
      <c r="AE208" s="104">
        <v>18.347675641910801</v>
      </c>
      <c r="AF208" s="104">
        <v>20.470049643291599</v>
      </c>
      <c r="AG208" s="104">
        <v>24.870138409441999</v>
      </c>
      <c r="AH208" s="104">
        <v>27.9007216359274</v>
      </c>
      <c r="AI208" s="104">
        <v>31.076782720189399</v>
      </c>
      <c r="AJ208" s="104">
        <v>34.727290659828398</v>
      </c>
      <c r="AK208" s="104">
        <v>37.661299602196202</v>
      </c>
      <c r="AL208" s="104">
        <v>40.551747378111003</v>
      </c>
      <c r="AM208" s="104">
        <v>47.014005325969002</v>
      </c>
      <c r="AN208" s="104">
        <v>51.5149833974423</v>
      </c>
      <c r="AO208" s="104">
        <v>56.338971627708098</v>
      </c>
      <c r="AP208" s="104">
        <v>58.982230331722299</v>
      </c>
      <c r="AQ208" s="104">
        <v>62.6251356149522</v>
      </c>
      <c r="AR208" s="104">
        <v>71.491887760134105</v>
      </c>
      <c r="AS208" s="104">
        <v>78.320100601637193</v>
      </c>
      <c r="AT208" s="104">
        <v>83.265731334451104</v>
      </c>
      <c r="AU208" s="104">
        <v>89.573881382121797</v>
      </c>
      <c r="AV208" s="104">
        <v>100</v>
      </c>
      <c r="AW208" s="104">
        <v>110.020183605703</v>
      </c>
      <c r="AX208" s="104">
        <v>127.449703756755</v>
      </c>
      <c r="AY208" s="104">
        <v>156.20808646396199</v>
      </c>
      <c r="AZ208" s="104">
        <v>161.54697571456501</v>
      </c>
      <c r="BA208" s="104">
        <v>171.14395468455001</v>
      </c>
    </row>
    <row r="209" spans="1:53">
      <c r="A209" s="104" t="s">
        <v>668</v>
      </c>
      <c r="B209" s="104" t="s">
        <v>669</v>
      </c>
      <c r="V209" s="104">
        <v>38.887454518880901</v>
      </c>
      <c r="W209" s="104">
        <v>45.784788089222197</v>
      </c>
      <c r="X209" s="104">
        <v>50.581368778283597</v>
      </c>
      <c r="Y209" s="104">
        <v>53.579439293130299</v>
      </c>
      <c r="Z209" s="104">
        <v>54.8072310957659</v>
      </c>
      <c r="AA209" s="104">
        <v>56.295195191732702</v>
      </c>
      <c r="AB209" s="104">
        <v>57.7698738942061</v>
      </c>
      <c r="AC209" s="104">
        <v>57.766011669804399</v>
      </c>
      <c r="AD209" s="104">
        <v>58.322305668806102</v>
      </c>
      <c r="AE209" s="104">
        <v>58.457919629890903</v>
      </c>
      <c r="AF209" s="104">
        <v>61.480173588544098</v>
      </c>
      <c r="AG209" s="104">
        <v>63.946133562034497</v>
      </c>
      <c r="AH209" s="104">
        <v>66.710997761484094</v>
      </c>
      <c r="AI209" s="104">
        <v>68.617896092308399</v>
      </c>
      <c r="AJ209" s="104">
        <v>69.849492266908698</v>
      </c>
      <c r="AK209" s="104">
        <v>70.856910251281207</v>
      </c>
      <c r="AL209" s="104">
        <v>72.952007551389698</v>
      </c>
      <c r="AM209" s="104">
        <v>74.474205065240696</v>
      </c>
      <c r="AN209" s="104">
        <v>81.106269605409096</v>
      </c>
      <c r="AO209" s="104">
        <v>83.901482551395404</v>
      </c>
      <c r="AP209" s="104">
        <v>86.723119868882904</v>
      </c>
      <c r="AQ209" s="104">
        <v>88.586674250304995</v>
      </c>
      <c r="AR209" s="104">
        <v>90.627221769033298</v>
      </c>
      <c r="AS209" s="104">
        <v>92.4770058598574</v>
      </c>
      <c r="AT209" s="104">
        <v>94.544270735887295</v>
      </c>
      <c r="AU209" s="104">
        <v>96.732549524401094</v>
      </c>
      <c r="AV209" s="104">
        <v>100</v>
      </c>
      <c r="AW209" s="104">
        <v>108.467980332433</v>
      </c>
      <c r="AX209" s="104">
        <v>113.36316896296201</v>
      </c>
      <c r="AY209" s="104">
        <v>119.414612972512</v>
      </c>
      <c r="AZ209" s="104">
        <v>121.85135570007699</v>
      </c>
      <c r="BA209" s="104">
        <v>122.45979299661001</v>
      </c>
    </row>
    <row r="210" spans="1:53">
      <c r="A210" s="104" t="s">
        <v>670</v>
      </c>
      <c r="B210" s="104" t="s">
        <v>671</v>
      </c>
      <c r="H210" s="104">
        <v>9.4016365821417107</v>
      </c>
      <c r="I210" s="104">
        <v>9.6347039424286791</v>
      </c>
      <c r="J210" s="104">
        <v>9.9437061523824699</v>
      </c>
      <c r="K210" s="104">
        <v>10.3384170044716</v>
      </c>
      <c r="L210" s="104">
        <v>10.571484364781099</v>
      </c>
      <c r="M210" s="104">
        <v>11.9879324512235</v>
      </c>
      <c r="N210" s="104">
        <v>12.9938812514473</v>
      </c>
      <c r="O210" s="104">
        <v>14.017873976376601</v>
      </c>
      <c r="P210" s="104">
        <v>15.901960443774399</v>
      </c>
      <c r="Q210" s="104">
        <v>21.343707391553401</v>
      </c>
      <c r="R210" s="104">
        <v>25.130676081271702</v>
      </c>
      <c r="S210" s="104">
        <v>27.560591269852701</v>
      </c>
      <c r="T210" s="104">
        <v>30.0040394019648</v>
      </c>
      <c r="U210" s="104">
        <v>33.267734276282098</v>
      </c>
      <c r="V210" s="104">
        <v>36.3915887344303</v>
      </c>
      <c r="W210" s="104">
        <v>43.479843808145702</v>
      </c>
      <c r="X210" s="104">
        <v>50.056102519505401</v>
      </c>
      <c r="Y210" s="104">
        <v>52.365724876989297</v>
      </c>
      <c r="Z210" s="104">
        <v>53.137102656506997</v>
      </c>
      <c r="AA210" s="104">
        <v>53.7776619821745</v>
      </c>
      <c r="AB210" s="104">
        <v>54.543025120256502</v>
      </c>
      <c r="AC210" s="104">
        <v>55.638695884553698</v>
      </c>
      <c r="AD210" s="104">
        <v>59.847675040085498</v>
      </c>
      <c r="AE210" s="104">
        <v>60.315339390700203</v>
      </c>
      <c r="AF210" s="104">
        <v>62.760555852485297</v>
      </c>
      <c r="AG210" s="104">
        <v>65.726884019241098</v>
      </c>
      <c r="AH210" s="104">
        <v>69.468198824158193</v>
      </c>
      <c r="AI210" s="104">
        <v>72.991270265455398</v>
      </c>
      <c r="AJ210" s="104">
        <v>73.816141101015504</v>
      </c>
      <c r="AK210" s="104">
        <v>75.6831754186708</v>
      </c>
      <c r="AL210" s="104">
        <v>79.943880277926198</v>
      </c>
      <c r="AM210" s="104">
        <v>80.683235346516796</v>
      </c>
      <c r="AN210" s="104">
        <v>80.678781400320702</v>
      </c>
      <c r="AO210" s="104">
        <v>83.262070330115506</v>
      </c>
      <c r="AP210" s="104">
        <v>86.179404952788303</v>
      </c>
      <c r="AQ210" s="104">
        <v>89.377338321753101</v>
      </c>
      <c r="AR210" s="104">
        <v>94.120791020844507</v>
      </c>
      <c r="AS210" s="104">
        <v>93.880277926242599</v>
      </c>
      <c r="AT210" s="104">
        <v>94.851238197042804</v>
      </c>
      <c r="AU210" s="104">
        <v>96.236415464101199</v>
      </c>
      <c r="AV210" s="104">
        <v>100</v>
      </c>
      <c r="AW210" s="104">
        <v>102.338321753073</v>
      </c>
      <c r="AX210" s="104">
        <v>105.482807767682</v>
      </c>
      <c r="AY210" s="104">
        <v>113.05221363947101</v>
      </c>
      <c r="AZ210" s="104">
        <v>114.130453370759</v>
      </c>
      <c r="BA210" s="104">
        <v>116.23532942050301</v>
      </c>
    </row>
    <row r="211" spans="1:53">
      <c r="A211" s="104" t="s">
        <v>672</v>
      </c>
      <c r="B211" s="104" t="s">
        <v>673</v>
      </c>
    </row>
    <row r="212" spans="1:53">
      <c r="A212" s="104" t="s">
        <v>674</v>
      </c>
      <c r="B212" s="104" t="s">
        <v>675</v>
      </c>
      <c r="Q212" s="104">
        <v>24.0760010913014</v>
      </c>
      <c r="R212" s="104">
        <v>25.712617054026801</v>
      </c>
      <c r="S212" s="104">
        <v>28.6153099237827</v>
      </c>
      <c r="T212" s="104">
        <v>31.530326708921201</v>
      </c>
      <c r="U212" s="104">
        <v>34.188184459768898</v>
      </c>
      <c r="V212" s="104">
        <v>39.5244398203941</v>
      </c>
      <c r="W212" s="104">
        <v>46.325597922855103</v>
      </c>
      <c r="X212" s="104">
        <v>52.225467013632901</v>
      </c>
      <c r="Y212" s="104">
        <v>56.0004577916458</v>
      </c>
      <c r="Z212" s="104">
        <v>59.0571800540353</v>
      </c>
      <c r="AA212" s="104">
        <v>60.652878858875702</v>
      </c>
      <c r="AB212" s="104">
        <v>61.950659472536202</v>
      </c>
      <c r="AC212" s="104">
        <v>62.587306565929801</v>
      </c>
      <c r="AD212" s="104">
        <v>64.656409619459197</v>
      </c>
      <c r="AE212" s="104">
        <v>64.803328179473098</v>
      </c>
      <c r="AF212" s="104">
        <v>66.6398101796471</v>
      </c>
      <c r="AG212" s="104">
        <v>71.7085005001274</v>
      </c>
      <c r="AH212" s="104">
        <v>75.646734122722904</v>
      </c>
      <c r="AI212" s="104">
        <v>78.266781776304498</v>
      </c>
      <c r="AJ212" s="104">
        <v>81.625503301066999</v>
      </c>
      <c r="AK212" s="104">
        <v>82.449063451367394</v>
      </c>
      <c r="AL212" s="104">
        <v>83.882335625725005</v>
      </c>
      <c r="AM212" s="104">
        <v>87.579786052741994</v>
      </c>
      <c r="AN212" s="104">
        <v>87.968304022557007</v>
      </c>
      <c r="AO212" s="104">
        <v>89.852942661846498</v>
      </c>
      <c r="AP212" s="104">
        <v>90.763647561491993</v>
      </c>
      <c r="AQ212" s="104">
        <v>90.915839716694194</v>
      </c>
      <c r="AR212" s="104">
        <v>91.734862773778801</v>
      </c>
      <c r="AS212" s="104">
        <v>93.437006813195197</v>
      </c>
      <c r="AT212" s="104">
        <v>93.6294699565033</v>
      </c>
      <c r="AU212" s="104">
        <v>96.400939220139307</v>
      </c>
      <c r="AV212" s="104">
        <v>100</v>
      </c>
      <c r="AW212" s="104">
        <v>103.04861619</v>
      </c>
      <c r="AX212" s="104">
        <v>110.17514146041</v>
      </c>
      <c r="AY212" s="104">
        <v>121.265637630394</v>
      </c>
      <c r="AZ212" s="104">
        <v>121.77681973902</v>
      </c>
      <c r="BA212" s="104">
        <v>123.57981446553001</v>
      </c>
    </row>
    <row r="213" spans="1:53">
      <c r="A213" s="104" t="s">
        <v>676</v>
      </c>
      <c r="B213" s="104" t="s">
        <v>677</v>
      </c>
      <c r="C213" s="104">
        <v>2.1261544110872401E-3</v>
      </c>
      <c r="D213" s="104">
        <v>2.3124164119685902E-3</v>
      </c>
      <c r="E213" s="104">
        <v>2.3508689223385002E-3</v>
      </c>
      <c r="F213" s="104">
        <v>2.4610831240451398E-3</v>
      </c>
      <c r="G213" s="104">
        <v>2.55831654199186E-3</v>
      </c>
      <c r="H213" s="104">
        <v>2.4957393674711402E-3</v>
      </c>
      <c r="I213" s="104">
        <v>2.5384779856887801E-3</v>
      </c>
      <c r="J213" s="104">
        <v>2.8180546773414398E-3</v>
      </c>
      <c r="K213" s="104">
        <v>2.5352940198593099E-3</v>
      </c>
      <c r="L213" s="104">
        <v>2.8549152047978301E-3</v>
      </c>
      <c r="M213" s="104">
        <v>2.9699053552413399E-3</v>
      </c>
      <c r="N213" s="104">
        <v>3.0086230909421802E-3</v>
      </c>
      <c r="O213" s="104">
        <v>3.4164344508089898E-3</v>
      </c>
      <c r="P213" s="104">
        <v>3.9387761186747599E-3</v>
      </c>
      <c r="Q213" s="104">
        <v>4.9690852052216E-3</v>
      </c>
      <c r="R213" s="104">
        <v>6.1598294600756298E-3</v>
      </c>
      <c r="S213" s="104">
        <v>6.2629994743659398E-3</v>
      </c>
      <c r="T213" s="104">
        <v>7.3324899820780796E-3</v>
      </c>
      <c r="U213" s="104">
        <v>8.74255745832026E-3</v>
      </c>
      <c r="V213" s="104">
        <v>1.1464854779268599E-2</v>
      </c>
      <c r="W213" s="104">
        <v>1.4371467069591999E-2</v>
      </c>
      <c r="X213" s="104">
        <v>1.7903359199317199E-2</v>
      </c>
      <c r="Y213" s="104">
        <v>2.25068284213156E-2</v>
      </c>
      <c r="Z213" s="104">
        <v>2.9391166408754901E-2</v>
      </c>
      <c r="AA213" s="104">
        <v>3.9427174450752701E-2</v>
      </c>
      <c r="AB213" s="104">
        <v>5.7330069964635799E-2</v>
      </c>
      <c r="AC213" s="104">
        <v>7.1349272962169294E-2</v>
      </c>
      <c r="AD213" s="104">
        <v>8.6016712843065807E-2</v>
      </c>
      <c r="AE213" s="104">
        <v>0.141670010069403</v>
      </c>
      <c r="AF213" s="104">
        <v>0.236192696868223</v>
      </c>
      <c r="AG213" s="104">
        <v>0.390091365754482</v>
      </c>
      <c r="AH213" s="104">
        <v>0.87215896876394905</v>
      </c>
      <c r="AI213" s="104">
        <v>1.8980313237048101</v>
      </c>
      <c r="AJ213" s="104">
        <v>3.8222635228466499</v>
      </c>
      <c r="AK213" s="104">
        <v>8.2330846981899199</v>
      </c>
      <c r="AL213" s="104">
        <v>13.8624722461942</v>
      </c>
      <c r="AM213" s="104">
        <v>32.275131521030801</v>
      </c>
      <c r="AN213" s="104">
        <v>47.331584549607499</v>
      </c>
      <c r="AO213" s="104">
        <v>55.427678813848601</v>
      </c>
      <c r="AP213" s="104">
        <v>64.293195159940495</v>
      </c>
      <c r="AQ213" s="104">
        <v>69.457903174581702</v>
      </c>
      <c r="AR213" s="104">
        <v>72.8415217601477</v>
      </c>
      <c r="AS213" s="104">
        <v>78.912000927363707</v>
      </c>
      <c r="AT213" s="104">
        <v>84.996661348102705</v>
      </c>
      <c r="AU213" s="104">
        <v>92.151685728219206</v>
      </c>
      <c r="AV213" s="104">
        <v>100</v>
      </c>
      <c r="AW213" s="104">
        <v>107.19673674391299</v>
      </c>
      <c r="AX213" s="104">
        <v>115.746773646053</v>
      </c>
      <c r="AY213" s="104">
        <v>132.30610025788599</v>
      </c>
      <c r="AZ213" s="104">
        <v>147.18861328983201</v>
      </c>
      <c r="BA213" s="104">
        <v>166.305181963065</v>
      </c>
    </row>
    <row r="214" spans="1:53">
      <c r="A214" s="104" t="s">
        <v>678</v>
      </c>
      <c r="B214" s="104" t="s">
        <v>679</v>
      </c>
      <c r="C214" s="104">
        <v>1.1825725319425299E-2</v>
      </c>
      <c r="D214" s="104">
        <v>1.2027874470184699E-2</v>
      </c>
      <c r="E214" s="104">
        <v>1.2280560908634001E-2</v>
      </c>
      <c r="F214" s="104">
        <v>1.25332473470832E-2</v>
      </c>
      <c r="G214" s="104">
        <v>1.30638888678267E-2</v>
      </c>
      <c r="H214" s="104">
        <v>1.3316575306275899E-2</v>
      </c>
      <c r="I214" s="104">
        <v>1.39482914023991E-2</v>
      </c>
      <c r="J214" s="104">
        <v>1.54391413892497E-2</v>
      </c>
      <c r="K214" s="104">
        <v>1.54644100330946E-2</v>
      </c>
      <c r="L214" s="104">
        <v>1.7207946458394501E-2</v>
      </c>
      <c r="M214" s="104">
        <v>1.7653295441253401E-2</v>
      </c>
      <c r="N214" s="104">
        <v>1.76913474113231E-2</v>
      </c>
      <c r="O214" s="104">
        <v>1.8263536294409601E-2</v>
      </c>
      <c r="P214" s="104">
        <v>2.0626986434473599E-2</v>
      </c>
      <c r="Q214" s="104">
        <v>2.41080370284775E-2</v>
      </c>
      <c r="R214" s="104">
        <v>2.6144522092550401E-2</v>
      </c>
      <c r="S214" s="104">
        <v>2.8777154687494502E-2</v>
      </c>
      <c r="T214" s="104">
        <v>3.15774978171421E-2</v>
      </c>
      <c r="U214" s="104">
        <v>3.4363747624546997E-2</v>
      </c>
      <c r="V214" s="104">
        <v>3.9464120944208203E-2</v>
      </c>
      <c r="W214" s="104">
        <v>4.5032392562387301E-2</v>
      </c>
      <c r="X214" s="104">
        <v>4.89925275867178E-2</v>
      </c>
      <c r="Y214" s="104">
        <v>5.2557424086115197E-2</v>
      </c>
      <c r="Z214" s="104">
        <v>5.48761567657233E-2</v>
      </c>
      <c r="AA214" s="104">
        <v>5.6900397995380998E-2</v>
      </c>
      <c r="AB214" s="104">
        <v>6.30831684893359E-2</v>
      </c>
      <c r="AC214" s="104">
        <v>7.4872126217342905E-2</v>
      </c>
      <c r="AD214" s="104">
        <v>0.114848565570585</v>
      </c>
      <c r="AE214" s="104">
        <v>0.123247771714165</v>
      </c>
      <c r="AF214" s="104">
        <v>0.12419634417400501</v>
      </c>
      <c r="AG214" s="104">
        <v>0.15119656026944001</v>
      </c>
      <c r="AH214" s="104">
        <v>0.190458470367803</v>
      </c>
      <c r="AI214" s="104">
        <v>0.27362440578874397</v>
      </c>
      <c r="AJ214" s="104">
        <v>0.66630705492736098</v>
      </c>
      <c r="AK214" s="104">
        <v>3.1215024225772998</v>
      </c>
      <c r="AL214" s="104">
        <v>10.474476541694299</v>
      </c>
      <c r="AM214" s="104">
        <v>10.4009575261917</v>
      </c>
      <c r="AN214" s="104">
        <v>11.144117549826101</v>
      </c>
      <c r="AO214" s="104">
        <v>13.258754998925999</v>
      </c>
      <c r="AP214" s="104">
        <v>26.354837194004599</v>
      </c>
      <c r="AQ214" s="104">
        <v>42.010054973453101</v>
      </c>
      <c r="AR214" s="104">
        <v>58.243668655734702</v>
      </c>
      <c r="AS214" s="104">
        <v>67.264953249072207</v>
      </c>
      <c r="AT214" s="104">
        <v>82.731614604403802</v>
      </c>
      <c r="AU214" s="104">
        <v>90.993462615617105</v>
      </c>
      <c r="AV214" s="104">
        <v>100</v>
      </c>
      <c r="AW214" s="104">
        <v>111.281304327398</v>
      </c>
      <c r="AX214" s="104">
        <v>118.43255180190801</v>
      </c>
      <c r="AY214" s="104">
        <v>135.803223229808</v>
      </c>
      <c r="AZ214" s="104">
        <v>135.65286848658599</v>
      </c>
      <c r="BA214" s="104">
        <v>145.07367166297601</v>
      </c>
    </row>
    <row r="215" spans="1:53">
      <c r="A215" s="104" t="s">
        <v>680</v>
      </c>
      <c r="B215" s="104" t="s">
        <v>681</v>
      </c>
      <c r="H215" s="104">
        <v>2.2433432448489099</v>
      </c>
      <c r="I215" s="104">
        <v>2.31462594774495</v>
      </c>
      <c r="J215" s="104">
        <v>2.3568457304578798</v>
      </c>
      <c r="K215" s="104">
        <v>2.43814335854043</v>
      </c>
      <c r="L215" s="104">
        <v>2.5162990493327602</v>
      </c>
      <c r="M215" s="104">
        <v>2.5628389958418598</v>
      </c>
      <c r="N215" s="104">
        <v>2.6223394338003301</v>
      </c>
      <c r="O215" s="104">
        <v>2.68439269581966</v>
      </c>
      <c r="P215" s="104">
        <v>2.99426626378883</v>
      </c>
      <c r="Q215" s="104">
        <v>3.5717936169946398</v>
      </c>
      <c r="R215" s="104">
        <v>4.0020426584474604</v>
      </c>
      <c r="S215" s="104">
        <v>4.2634125690662996</v>
      </c>
      <c r="T215" s="104">
        <v>5.1504207480746</v>
      </c>
      <c r="U215" s="104">
        <v>5.5891137460648999</v>
      </c>
      <c r="V215" s="104">
        <v>6.5087195247505596</v>
      </c>
      <c r="W215" s="104">
        <v>7.7248070798374604</v>
      </c>
      <c r="X215" s="104">
        <v>9.2740786795485697</v>
      </c>
      <c r="Y215" s="104">
        <v>10.2763674380213</v>
      </c>
      <c r="Z215" s="104">
        <v>11.4650887471429</v>
      </c>
      <c r="AA215" s="104">
        <v>12.948639890202401</v>
      </c>
      <c r="AB215" s="104">
        <v>15.5982726079485</v>
      </c>
      <c r="AC215" s="104">
        <v>17.7410190666475</v>
      </c>
      <c r="AD215" s="104">
        <v>20.114168370367899</v>
      </c>
      <c r="AE215" s="104">
        <v>24.216364965386699</v>
      </c>
      <c r="AF215" s="104">
        <v>26.0437717676399</v>
      </c>
      <c r="AG215" s="104">
        <v>29.453497871608501</v>
      </c>
      <c r="AH215" s="104">
        <v>32.084963666853</v>
      </c>
      <c r="AI215" s="104">
        <v>34.510039987960603</v>
      </c>
      <c r="AJ215" s="104">
        <v>38.659328374252901</v>
      </c>
      <c r="AK215" s="104">
        <v>43.982456894698402</v>
      </c>
      <c r="AL215" s="104">
        <v>49.387281248656301</v>
      </c>
      <c r="AM215" s="104">
        <v>52.5605194135101</v>
      </c>
      <c r="AN215" s="104">
        <v>56.305628412950902</v>
      </c>
      <c r="AO215" s="104">
        <v>60.871995528228098</v>
      </c>
      <c r="AP215" s="104">
        <v>64.578406501268304</v>
      </c>
      <c r="AQ215" s="104">
        <v>72.462484413294703</v>
      </c>
      <c r="AR215" s="104">
        <v>76.768284817474097</v>
      </c>
      <c r="AS215" s="104">
        <v>85.995614223674593</v>
      </c>
      <c r="AT215" s="104">
        <v>92.264694500580504</v>
      </c>
      <c r="AU215" s="104">
        <v>95.443522380358601</v>
      </c>
      <c r="AV215" s="104">
        <v>100</v>
      </c>
      <c r="AW215" s="104">
        <v>105.30463946338701</v>
      </c>
      <c r="AX215" s="104">
        <v>113.809135107928</v>
      </c>
      <c r="AY215" s="104">
        <v>128.214481072691</v>
      </c>
      <c r="AZ215" s="104">
        <v>137.764195945479</v>
      </c>
      <c r="BA215" s="104">
        <v>143.97630992848599</v>
      </c>
    </row>
    <row r="216" spans="1:53">
      <c r="A216" s="104" t="s">
        <v>682</v>
      </c>
      <c r="B216" s="104" t="s">
        <v>683</v>
      </c>
      <c r="C216" s="104">
        <v>9.9355602635314995</v>
      </c>
      <c r="D216" s="104">
        <v>10.149966864668</v>
      </c>
      <c r="E216" s="104">
        <v>10.6337347685665</v>
      </c>
      <c r="F216" s="104">
        <v>10.939003972962199</v>
      </c>
      <c r="G216" s="104">
        <v>11.309688006895501</v>
      </c>
      <c r="H216" s="104">
        <v>11.8766165293633</v>
      </c>
      <c r="I216" s="104">
        <v>12.6372915994232</v>
      </c>
      <c r="J216" s="104">
        <v>13.1793447929208</v>
      </c>
      <c r="K216" s="104">
        <v>13.4354357842162</v>
      </c>
      <c r="L216" s="104">
        <v>13.7971168225199</v>
      </c>
      <c r="M216" s="104">
        <v>14.765173034662601</v>
      </c>
      <c r="N216" s="104">
        <v>15.8571375277009</v>
      </c>
      <c r="O216" s="104">
        <v>16.809737730010799</v>
      </c>
      <c r="P216" s="104">
        <v>17.939015216491399</v>
      </c>
      <c r="Q216" s="104">
        <v>19.717080833111201</v>
      </c>
      <c r="R216" s="104">
        <v>21.645387191842602</v>
      </c>
      <c r="S216" s="104">
        <v>23.870219961531198</v>
      </c>
      <c r="T216" s="104">
        <v>26.612438757501099</v>
      </c>
      <c r="U216" s="104">
        <v>29.252502175336399</v>
      </c>
      <c r="V216" s="104">
        <v>31.3615449723323</v>
      </c>
      <c r="W216" s="104">
        <v>35.659200394661298</v>
      </c>
      <c r="X216" s="104">
        <v>39.980266931299802</v>
      </c>
      <c r="Y216" s="104">
        <v>43.406807314192598</v>
      </c>
      <c r="Z216" s="104">
        <v>47.2583219164257</v>
      </c>
      <c r="AA216" s="104">
        <v>51.068230651042597</v>
      </c>
      <c r="AB216" s="104">
        <v>54.827617974834297</v>
      </c>
      <c r="AC216" s="104">
        <v>57.151602866049799</v>
      </c>
      <c r="AD216" s="104">
        <v>59.540968406287199</v>
      </c>
      <c r="AE216" s="104">
        <v>63.018030199915998</v>
      </c>
      <c r="AF216" s="104">
        <v>67.074602292483206</v>
      </c>
      <c r="AG216" s="104">
        <v>74.097078376539002</v>
      </c>
      <c r="AH216" s="104">
        <v>81.015539791554502</v>
      </c>
      <c r="AI216" s="104">
        <v>82.864029052782797</v>
      </c>
      <c r="AJ216" s="104">
        <v>86.715543654956406</v>
      </c>
      <c r="AK216" s="104">
        <v>88.623469869922005</v>
      </c>
      <c r="AL216" s="104">
        <v>90.864243025816506</v>
      </c>
      <c r="AM216" s="104">
        <v>91.292189092724598</v>
      </c>
      <c r="AN216" s="104">
        <v>91.764712874935796</v>
      </c>
      <c r="AO216" s="104">
        <v>91.6398952720875</v>
      </c>
      <c r="AP216" s="104">
        <v>92.055953948248003</v>
      </c>
      <c r="AQ216" s="104">
        <v>93.010808610036904</v>
      </c>
      <c r="AR216" s="104">
        <v>95.248609918244298</v>
      </c>
      <c r="AS216" s="104">
        <v>97.304534148015605</v>
      </c>
      <c r="AT216" s="104">
        <v>99.178284114582496</v>
      </c>
      <c r="AU216" s="104">
        <v>99.548873521134297</v>
      </c>
      <c r="AV216" s="104">
        <v>100</v>
      </c>
      <c r="AW216" s="104">
        <v>101.360214686277</v>
      </c>
      <c r="AX216" s="104">
        <v>103.602473766014</v>
      </c>
      <c r="AY216" s="104">
        <v>107.163341664413</v>
      </c>
      <c r="AZ216" s="104">
        <v>106.633461221845</v>
      </c>
      <c r="BA216" s="104">
        <v>107.868263935737</v>
      </c>
    </row>
    <row r="217" spans="1:53">
      <c r="A217" s="104" t="s">
        <v>684</v>
      </c>
      <c r="B217" s="104" t="s">
        <v>685</v>
      </c>
      <c r="C217" s="104">
        <v>25.105829601955499</v>
      </c>
      <c r="D217" s="104">
        <v>25.569125216617099</v>
      </c>
      <c r="E217" s="104">
        <v>26.672590387514202</v>
      </c>
      <c r="F217" s="104">
        <v>27.590052639276799</v>
      </c>
      <c r="G217" s="104">
        <v>28.4401886809571</v>
      </c>
      <c r="H217" s="104">
        <v>29.411283676244601</v>
      </c>
      <c r="I217" s="104">
        <v>30.816005108911</v>
      </c>
      <c r="J217" s="104">
        <v>32.0552638220055</v>
      </c>
      <c r="K217" s="104">
        <v>32.828549375745702</v>
      </c>
      <c r="L217" s="104">
        <v>33.645654444096103</v>
      </c>
      <c r="M217" s="104">
        <v>34.862290382046602</v>
      </c>
      <c r="N217" s="104">
        <v>37.153793239783802</v>
      </c>
      <c r="O217" s="104">
        <v>39.628307011782901</v>
      </c>
      <c r="P217" s="104">
        <v>43.097781529705003</v>
      </c>
      <c r="Q217" s="104">
        <v>47.307032560652502</v>
      </c>
      <c r="R217" s="104">
        <v>50.474925712657203</v>
      </c>
      <c r="S217" s="104">
        <v>51.341005532875002</v>
      </c>
      <c r="T217" s="104">
        <v>52.000875872088798</v>
      </c>
      <c r="U217" s="104">
        <v>52.549908615210903</v>
      </c>
      <c r="V217" s="104">
        <v>54.466741510204798</v>
      </c>
      <c r="W217" s="104">
        <v>56.657407675855801</v>
      </c>
      <c r="X217" s="104">
        <v>60.3345973108094</v>
      </c>
      <c r="Y217" s="104">
        <v>63.746646794984002</v>
      </c>
      <c r="Z217" s="104">
        <v>65.638447792285405</v>
      </c>
      <c r="AA217" s="104">
        <v>67.549319634855607</v>
      </c>
      <c r="AB217" s="104">
        <v>69.866251743972001</v>
      </c>
      <c r="AC217" s="104">
        <v>70.383779534668093</v>
      </c>
      <c r="AD217" s="104">
        <v>71.4029111840388</v>
      </c>
      <c r="AE217" s="104">
        <v>72.748483439848698</v>
      </c>
      <c r="AF217" s="104">
        <v>75.049491616943499</v>
      </c>
      <c r="AG217" s="104">
        <v>79.086208384373094</v>
      </c>
      <c r="AH217" s="104">
        <v>83.735996534627105</v>
      </c>
      <c r="AI217" s="104">
        <v>87.119832089178402</v>
      </c>
      <c r="AJ217" s="104">
        <v>89.970215921012297</v>
      </c>
      <c r="AK217" s="104">
        <v>90.742526624051095</v>
      </c>
      <c r="AL217" s="104">
        <v>92.374729656246402</v>
      </c>
      <c r="AM217" s="104">
        <v>93.131116427263805</v>
      </c>
      <c r="AN217" s="104">
        <v>93.616796353917096</v>
      </c>
      <c r="AO217" s="104">
        <v>93.632720285938504</v>
      </c>
      <c r="AP217" s="104">
        <v>94.405030988977202</v>
      </c>
      <c r="AQ217" s="104">
        <v>95.862070768937002</v>
      </c>
      <c r="AR217" s="104">
        <v>96.810166204285196</v>
      </c>
      <c r="AS217" s="104">
        <v>97.432364419288604</v>
      </c>
      <c r="AT217" s="104">
        <v>98.054323215814605</v>
      </c>
      <c r="AU217" s="104">
        <v>98.841604400779701</v>
      </c>
      <c r="AV217" s="104">
        <v>100</v>
      </c>
      <c r="AW217" s="104">
        <v>101.05877758998599</v>
      </c>
      <c r="AX217" s="104">
        <v>101.79917100087</v>
      </c>
      <c r="AY217" s="104">
        <v>104.26946738405</v>
      </c>
      <c r="AZ217" s="104">
        <v>103.768369271043</v>
      </c>
      <c r="BA217" s="104">
        <v>104.49320182581</v>
      </c>
    </row>
    <row r="218" spans="1:53">
      <c r="A218" s="104" t="s">
        <v>686</v>
      </c>
      <c r="B218" s="104" t="s">
        <v>687</v>
      </c>
      <c r="C218" s="104">
        <v>2.0664823472589</v>
      </c>
      <c r="D218" s="104">
        <v>2.1069624815271801</v>
      </c>
      <c r="E218" s="104">
        <v>2.0259254630068999</v>
      </c>
      <c r="F218" s="104">
        <v>2.0647557010478801</v>
      </c>
      <c r="G218" s="104">
        <v>2.1761816015132598</v>
      </c>
      <c r="H218" s="104">
        <v>2.0917680405546299</v>
      </c>
      <c r="I218" s="104">
        <v>2.1711167878557398</v>
      </c>
      <c r="J218" s="104">
        <v>2.3112432990470402</v>
      </c>
      <c r="K218" s="104">
        <v>2.37708587659476</v>
      </c>
      <c r="L218" s="104">
        <v>2.32981428245794</v>
      </c>
      <c r="M218" s="104">
        <v>2.4378636404849701</v>
      </c>
      <c r="N218" s="104">
        <v>2.5746136092379301</v>
      </c>
      <c r="O218" s="104">
        <v>2.6286382882514601</v>
      </c>
      <c r="P218" s="104">
        <v>3.1638202647291198</v>
      </c>
      <c r="Q218" s="104">
        <v>3.6551071895082901</v>
      </c>
      <c r="R218" s="104">
        <v>4.0741640647385502</v>
      </c>
      <c r="S218" s="104">
        <v>4.5397828149943802</v>
      </c>
      <c r="T218" s="104">
        <v>5.0830046902928503</v>
      </c>
      <c r="U218" s="104">
        <v>5.3274545341771598</v>
      </c>
      <c r="V218" s="104">
        <v>5.5699642999354104</v>
      </c>
      <c r="W218" s="104">
        <v>6.6447675817759704</v>
      </c>
      <c r="X218" s="104">
        <v>7.8670168011975301</v>
      </c>
      <c r="Y218" s="104">
        <v>8.9922621143157908</v>
      </c>
      <c r="Z218" s="104">
        <v>9.5432443021185396</v>
      </c>
      <c r="AA218" s="104">
        <v>10.424039771352501</v>
      </c>
      <c r="AB218" s="104">
        <v>12.222492194215601</v>
      </c>
      <c r="AC218" s="104">
        <v>16.630349696637499</v>
      </c>
      <c r="AD218" s="104">
        <v>26.5228080614479</v>
      </c>
      <c r="AE218" s="104">
        <v>35.689677207109703</v>
      </c>
      <c r="AF218" s="104">
        <v>39.758021037470002</v>
      </c>
      <c r="AG218" s="104">
        <v>47.469831588582302</v>
      </c>
      <c r="AH218" s="104">
        <v>51.742116431554599</v>
      </c>
      <c r="AI218" s="104">
        <v>57.438496222184497</v>
      </c>
      <c r="AJ218" s="104">
        <v>65.033669276357699</v>
      </c>
      <c r="AK218" s="104">
        <v>75.002333909960001</v>
      </c>
      <c r="AL218" s="104">
        <v>80.987488509420203</v>
      </c>
      <c r="AM218" s="104">
        <v>87.668867305513203</v>
      </c>
      <c r="AN218" s="104">
        <v>89.322399772515794</v>
      </c>
      <c r="AO218" s="104">
        <v>88.610352298687005</v>
      </c>
      <c r="AP218" s="104">
        <v>85.328487398735703</v>
      </c>
      <c r="AQ218" s="104">
        <v>82.046622498784302</v>
      </c>
      <c r="AR218" s="104">
        <v>84.508021173747807</v>
      </c>
      <c r="AS218" s="104">
        <v>84.397733742049695</v>
      </c>
      <c r="AT218" s="104">
        <v>89.290126425946696</v>
      </c>
      <c r="AU218" s="104">
        <v>93.248483957359099</v>
      </c>
      <c r="AV218" s="104">
        <v>100</v>
      </c>
      <c r="AW218" s="104">
        <v>110.024110537757</v>
      </c>
      <c r="AX218" s="104">
        <v>114.32353316241201</v>
      </c>
      <c r="AY218" s="104">
        <v>132.32414526408201</v>
      </c>
      <c r="AZ218" s="104">
        <v>136.18919740959001</v>
      </c>
      <c r="BA218" s="104">
        <v>142.178000013489</v>
      </c>
    </row>
    <row r="219" spans="1:53">
      <c r="A219" s="104" t="s">
        <v>688</v>
      </c>
      <c r="B219" s="104" t="s">
        <v>689</v>
      </c>
      <c r="AQ219" s="104">
        <v>100.024196031147</v>
      </c>
      <c r="AR219" s="104">
        <v>138.625423190433</v>
      </c>
      <c r="AS219" s="104">
        <v>155.60701643591801</v>
      </c>
      <c r="AT219" s="104">
        <v>180.97639267870599</v>
      </c>
      <c r="AU219" s="104">
        <v>193.90166345375499</v>
      </c>
      <c r="AV219" s="104">
        <v>207.65303843225701</v>
      </c>
      <c r="AW219" s="104">
        <v>228.440904164834</v>
      </c>
      <c r="AX219" s="104">
        <v>258.47888354145601</v>
      </c>
      <c r="AY219" s="104">
        <v>311.39086002429298</v>
      </c>
      <c r="AZ219" s="104">
        <v>331.470073860078</v>
      </c>
      <c r="BA219" s="104">
        <v>352.74901101991298</v>
      </c>
    </row>
    <row r="220" spans="1:53">
      <c r="A220" s="104" t="s">
        <v>690</v>
      </c>
      <c r="B220" s="104" t="s">
        <v>691</v>
      </c>
      <c r="H220" s="104">
        <v>0.147888563808627</v>
      </c>
      <c r="I220" s="104">
        <v>0.16234765152512001</v>
      </c>
      <c r="J220" s="104">
        <v>0.182133771552207</v>
      </c>
      <c r="K220" s="104">
        <v>0.21054461057164001</v>
      </c>
      <c r="L220" s="104">
        <v>0.245106903570836</v>
      </c>
      <c r="M220" s="104">
        <v>0.25366820550673103</v>
      </c>
      <c r="N220" s="104">
        <v>0.26578086231973802</v>
      </c>
      <c r="O220" s="104">
        <v>0.28607431875974398</v>
      </c>
      <c r="P220" s="104">
        <v>0.31581691585555699</v>
      </c>
      <c r="Q220" s="104">
        <v>0.37771195799887503</v>
      </c>
      <c r="R220" s="104">
        <v>0.47613522173661299</v>
      </c>
      <c r="S220" s="104">
        <v>0.50879500319513404</v>
      </c>
      <c r="T220" s="104">
        <v>0.567836278027121</v>
      </c>
      <c r="U220" s="104">
        <v>0.60517151330740404</v>
      </c>
      <c r="V220" s="104">
        <v>0.68353291967514695</v>
      </c>
      <c r="W220" s="104">
        <v>0.88994140673800504</v>
      </c>
      <c r="X220" s="104">
        <v>1.1182115905049099</v>
      </c>
      <c r="Y220" s="104">
        <v>1.44173630991086</v>
      </c>
      <c r="Z220" s="104">
        <v>1.83181144110159</v>
      </c>
      <c r="AA220" s="104">
        <v>2.4939369330951102</v>
      </c>
      <c r="AB220" s="104">
        <v>3.3239716125012602</v>
      </c>
      <c r="AC220" s="104">
        <v>4.4020087863357498</v>
      </c>
      <c r="AD220" s="104">
        <v>5.7203826648452099</v>
      </c>
      <c r="AE220" s="104">
        <v>7.5043822913369196</v>
      </c>
      <c r="AF220" s="104">
        <v>9.4442529761470695</v>
      </c>
      <c r="AG220" s="104">
        <v>12.8278239242943</v>
      </c>
      <c r="AH220" s="104">
        <v>16.5088516590917</v>
      </c>
      <c r="AI220" s="104">
        <v>20.1155151972266</v>
      </c>
      <c r="AJ220" s="104">
        <v>25.2001671440302</v>
      </c>
      <c r="AK220" s="104">
        <v>33.789231858557699</v>
      </c>
      <c r="AL220" s="104">
        <v>43.0568698676311</v>
      </c>
      <c r="AM220" s="104">
        <v>52.089021253939897</v>
      </c>
      <c r="AN220" s="104">
        <v>60.470485919450802</v>
      </c>
      <c r="AO220" s="104">
        <v>68.210559388747299</v>
      </c>
      <c r="AP220" s="104">
        <v>73.592668122201204</v>
      </c>
      <c r="AQ220" s="104">
        <v>77.952269151544598</v>
      </c>
      <c r="AR220" s="104">
        <v>81.964837263129496</v>
      </c>
      <c r="AS220" s="104">
        <v>86.323590969441398</v>
      </c>
      <c r="AT220" s="104">
        <v>90.901819775755797</v>
      </c>
      <c r="AU220" s="104">
        <v>95.206749465219204</v>
      </c>
      <c r="AV220" s="104">
        <v>100</v>
      </c>
      <c r="AW220" s="104">
        <v>107.250972620825</v>
      </c>
      <c r="AX220" s="104">
        <v>114.78590511399599</v>
      </c>
      <c r="AY220" s="104">
        <v>126.584052425018</v>
      </c>
      <c r="AZ220" s="104">
        <v>141.95417652298599</v>
      </c>
      <c r="BA220" s="104">
        <v>150.755556854139</v>
      </c>
    </row>
    <row r="221" spans="1:53">
      <c r="A221" s="104" t="s">
        <v>692</v>
      </c>
      <c r="B221" s="104" t="s">
        <v>693</v>
      </c>
      <c r="C221" s="104">
        <v>11.797742352300199</v>
      </c>
      <c r="D221" s="104">
        <v>12.6692404091956</v>
      </c>
      <c r="E221" s="104">
        <v>13.137508021855799</v>
      </c>
      <c r="F221" s="104">
        <v>13.137508021855799</v>
      </c>
      <c r="G221" s="104">
        <v>13.033448552375701</v>
      </c>
      <c r="H221" s="104">
        <v>13.0551276084849</v>
      </c>
      <c r="I221" s="104">
        <v>13.581928672673399</v>
      </c>
      <c r="J221" s="104">
        <v>14.167263188487899</v>
      </c>
      <c r="K221" s="104">
        <v>14.4209081453563</v>
      </c>
      <c r="L221" s="104">
        <v>14.774276760454701</v>
      </c>
      <c r="M221" s="104">
        <v>14.761269326813199</v>
      </c>
      <c r="N221" s="104">
        <v>14.8328102120482</v>
      </c>
      <c r="O221" s="104">
        <v>15.5503869703485</v>
      </c>
      <c r="P221" s="104">
        <v>17.962181966099099</v>
      </c>
      <c r="Q221" s="104">
        <v>22.329427825829001</v>
      </c>
      <c r="R221" s="104">
        <v>23.519608008028602</v>
      </c>
      <c r="S221" s="104">
        <v>24.495508409607702</v>
      </c>
      <c r="T221" s="104">
        <v>26.357477376868999</v>
      </c>
      <c r="U221" s="104">
        <v>28.4460675672062</v>
      </c>
      <c r="V221" s="104">
        <v>31.261478977154201</v>
      </c>
      <c r="W221" s="104">
        <v>37.421084650845899</v>
      </c>
      <c r="X221" s="104">
        <v>42.159714007283803</v>
      </c>
      <c r="Y221" s="104">
        <v>44.376927053873999</v>
      </c>
      <c r="Z221" s="104">
        <v>46.030649491917899</v>
      </c>
      <c r="AA221" s="104">
        <v>46.428767856820897</v>
      </c>
      <c r="AB221" s="104">
        <v>47.557790706512002</v>
      </c>
      <c r="AC221" s="104">
        <v>48.433651108894303</v>
      </c>
      <c r="AD221" s="104">
        <v>49.644492386616697</v>
      </c>
      <c r="AE221" s="104">
        <v>51.533404779863602</v>
      </c>
      <c r="AF221" s="104">
        <v>54.294122893070501</v>
      </c>
      <c r="AG221" s="104">
        <v>57.477927405689798</v>
      </c>
      <c r="AH221" s="104">
        <v>60.759832337465397</v>
      </c>
      <c r="AI221" s="104">
        <v>63.274770355836999</v>
      </c>
      <c r="AJ221" s="104">
        <v>65.370552037813297</v>
      </c>
      <c r="AK221" s="104">
        <v>68.670293409435502</v>
      </c>
      <c r="AL221" s="104">
        <v>72.665655935075407</v>
      </c>
      <c r="AM221" s="104">
        <v>76.883973958797796</v>
      </c>
      <c r="AN221" s="104">
        <v>81.209310621599897</v>
      </c>
      <c r="AO221" s="104">
        <v>87.701774725764693</v>
      </c>
      <c r="AP221" s="104">
        <v>87.951484883617198</v>
      </c>
      <c r="AQ221" s="104">
        <v>89.351645411575802</v>
      </c>
      <c r="AR221" s="104">
        <v>90.805315259074305</v>
      </c>
      <c r="AS221" s="104">
        <v>91.438508873628805</v>
      </c>
      <c r="AT221" s="104">
        <v>93.0883795594399</v>
      </c>
      <c r="AU221" s="104">
        <v>95.656826897351294</v>
      </c>
      <c r="AV221" s="104">
        <v>100</v>
      </c>
      <c r="AW221" s="104">
        <v>104.63747436011801</v>
      </c>
      <c r="AX221" s="104">
        <v>107.01863907964</v>
      </c>
      <c r="AY221" s="104">
        <v>112.79764558994</v>
      </c>
      <c r="AZ221" s="104">
        <v>111.83447783822299</v>
      </c>
      <c r="BA221" s="104">
        <v>115.537322750379</v>
      </c>
    </row>
    <row r="222" spans="1:53">
      <c r="A222" s="104" t="s">
        <v>694</v>
      </c>
      <c r="B222" s="104" t="s">
        <v>695</v>
      </c>
      <c r="AS222" s="104">
        <v>89.393830959707998</v>
      </c>
      <c r="AT222" s="104">
        <v>95.799041007657607</v>
      </c>
      <c r="AU222" s="104">
        <v>98.900548314698597</v>
      </c>
      <c r="AV222" s="104">
        <v>100</v>
      </c>
      <c r="AW222" s="104">
        <v>103.936162599299</v>
      </c>
      <c r="AX222" s="104">
        <v>114.642524869391</v>
      </c>
      <c r="AY222" s="104">
        <v>125.033994131539</v>
      </c>
      <c r="AZ222" s="104">
        <v>125.8713232663</v>
      </c>
      <c r="BA222" s="104">
        <v>134.387747799327</v>
      </c>
    </row>
    <row r="223" spans="1:53">
      <c r="A223" s="104" t="s">
        <v>696</v>
      </c>
      <c r="B223" s="104" t="s">
        <v>697</v>
      </c>
      <c r="I223" s="104">
        <v>11.300622758171301</v>
      </c>
      <c r="J223" s="104">
        <v>11.0385793317857</v>
      </c>
      <c r="K223" s="104">
        <v>11.071334760179401</v>
      </c>
      <c r="L223" s="104">
        <v>11.737361801965401</v>
      </c>
      <c r="M223" s="104">
        <v>12.263268400488499</v>
      </c>
      <c r="N223" s="104">
        <v>13.059407282368401</v>
      </c>
      <c r="O223" s="104">
        <v>14.0684564481798</v>
      </c>
      <c r="P223" s="104">
        <v>14.5770754595982</v>
      </c>
      <c r="Q223" s="104">
        <v>16.447595825064099</v>
      </c>
      <c r="R223" s="104">
        <v>19.4101695976447</v>
      </c>
      <c r="S223" s="104">
        <v>21.669655190405098</v>
      </c>
      <c r="T223" s="104">
        <v>26.536012561682298</v>
      </c>
      <c r="U223" s="104">
        <v>26.653506885513298</v>
      </c>
      <c r="V223" s="104">
        <v>28.6629817252817</v>
      </c>
      <c r="W223" s="104">
        <v>32.190493959022497</v>
      </c>
      <c r="X223" s="104">
        <v>38.537333460947401</v>
      </c>
      <c r="Y223" s="104">
        <v>42.826412784543201</v>
      </c>
      <c r="Z223" s="104">
        <v>46.833022877558598</v>
      </c>
      <c r="AA223" s="104">
        <v>45.181396046901398</v>
      </c>
      <c r="AB223" s="104">
        <v>44.3616182988928</v>
      </c>
      <c r="AC223" s="104">
        <v>46.191364378463</v>
      </c>
      <c r="AD223" s="104">
        <v>46.216311803386098</v>
      </c>
      <c r="AE223" s="104">
        <v>46.146566314353798</v>
      </c>
      <c r="AF223" s="104">
        <v>45.759210598344602</v>
      </c>
      <c r="AG223" s="104">
        <v>46.223822856050901</v>
      </c>
      <c r="AH223" s="104">
        <v>46.402746860606698</v>
      </c>
      <c r="AI223" s="104">
        <v>47.049502145439099</v>
      </c>
      <c r="AJ223" s="104">
        <v>46.575769323782602</v>
      </c>
      <c r="AK223" s="104">
        <v>64.816129519351705</v>
      </c>
      <c r="AL223" s="104">
        <v>75.467690401637</v>
      </c>
      <c r="AM223" s="104">
        <v>79.005238389213801</v>
      </c>
      <c r="AN223" s="104">
        <v>85.523822414726297</v>
      </c>
      <c r="AO223" s="104">
        <v>86.356253383865507</v>
      </c>
      <c r="AP223" s="104">
        <v>86.295343800757706</v>
      </c>
      <c r="AQ223" s="104">
        <v>87.926367081754506</v>
      </c>
      <c r="AR223" s="104">
        <v>91.364374661613397</v>
      </c>
      <c r="AS223" s="104">
        <v>94.172983216025997</v>
      </c>
      <c r="AT223" s="104">
        <v>93.266107200866301</v>
      </c>
      <c r="AU223" s="104">
        <v>93.631564699512694</v>
      </c>
      <c r="AV223" s="104">
        <v>100</v>
      </c>
      <c r="AW223" s="104">
        <v>102.226583649161</v>
      </c>
      <c r="AX223" s="104">
        <v>103.207904710341</v>
      </c>
      <c r="AY223" s="104">
        <v>112.168381158636</v>
      </c>
      <c r="AZ223" s="104">
        <v>114.36112615051501</v>
      </c>
      <c r="BA223" s="104">
        <v>116.458702852711</v>
      </c>
    </row>
    <row r="224" spans="1:53">
      <c r="A224" s="104" t="s">
        <v>698</v>
      </c>
      <c r="B224" s="104" t="s">
        <v>699</v>
      </c>
      <c r="R224" s="104">
        <v>8.9898405998527302</v>
      </c>
      <c r="S224" s="104">
        <v>9.6289801347876303</v>
      </c>
      <c r="T224" s="104">
        <v>11.317704744041199</v>
      </c>
      <c r="U224" s="104">
        <v>12.4024364745183</v>
      </c>
      <c r="V224" s="104">
        <v>13.0796114318712</v>
      </c>
      <c r="W224" s="104">
        <v>16.008579688576599</v>
      </c>
      <c r="X224" s="104">
        <v>18.393737696913799</v>
      </c>
      <c r="Y224" s="104">
        <v>20.387227146554402</v>
      </c>
      <c r="Z224" s="104">
        <v>22.387938511843998</v>
      </c>
      <c r="AA224" s="104">
        <v>22.411770833485701</v>
      </c>
      <c r="AB224" s="104">
        <v>26.169104213719599</v>
      </c>
      <c r="AC224" s="104">
        <v>31.840963117403899</v>
      </c>
      <c r="AD224" s="104">
        <v>33.3330267606433</v>
      </c>
      <c r="AE224" s="104">
        <v>36.641004135665703</v>
      </c>
      <c r="AF224" s="104">
        <v>38.133628073175899</v>
      </c>
      <c r="AG224" s="104">
        <v>41.8363514384788</v>
      </c>
      <c r="AH224" s="104">
        <v>46.269100885731199</v>
      </c>
      <c r="AI224" s="104">
        <v>49.941470225626702</v>
      </c>
      <c r="AJ224" s="104">
        <v>50.421360040643698</v>
      </c>
      <c r="AK224" s="104">
        <v>50.932104249359</v>
      </c>
      <c r="AL224" s="104">
        <v>51.675716181909799</v>
      </c>
      <c r="AM224" s="104">
        <v>53.2235486975393</v>
      </c>
      <c r="AN224" s="104">
        <v>54.354406108503099</v>
      </c>
      <c r="AO224" s="104">
        <v>56.134211536532199</v>
      </c>
      <c r="AP224" s="104">
        <v>58.640241834525199</v>
      </c>
      <c r="AQ224" s="104">
        <v>62.338587585715601</v>
      </c>
      <c r="AR224" s="104">
        <v>67.515404498870694</v>
      </c>
      <c r="AS224" s="104">
        <v>74.513151586304204</v>
      </c>
      <c r="AT224" s="104">
        <v>83.184476000771099</v>
      </c>
      <c r="AU224" s="104">
        <v>92.315106341964906</v>
      </c>
      <c r="AV224" s="104">
        <v>100</v>
      </c>
      <c r="AW224" s="104">
        <v>106.438347362334</v>
      </c>
      <c r="AX224" s="104">
        <v>112.703206322688</v>
      </c>
      <c r="AY224" s="104">
        <v>124.468290175416</v>
      </c>
      <c r="AZ224" s="104">
        <v>126.23530167705501</v>
      </c>
      <c r="BA224" s="104">
        <v>130.72108485911099</v>
      </c>
    </row>
    <row r="225" spans="1:53">
      <c r="A225" s="104" t="s">
        <v>700</v>
      </c>
      <c r="B225" s="104" t="s">
        <v>701</v>
      </c>
      <c r="C225" s="104">
        <v>3.5569344738686302</v>
      </c>
      <c r="D225" s="104">
        <v>3.6110979673783601</v>
      </c>
      <c r="E225" s="104">
        <v>3.7188297511547699</v>
      </c>
      <c r="F225" s="104">
        <v>3.8587025090721401</v>
      </c>
      <c r="G225" s="104">
        <v>3.8920338896784301</v>
      </c>
      <c r="H225" s="104">
        <v>3.9613750654193298</v>
      </c>
      <c r="I225" s="104">
        <v>4.1235679442972497</v>
      </c>
      <c r="J225" s="104">
        <v>4.21165802161467</v>
      </c>
      <c r="K225" s="104">
        <v>4.55836390030729</v>
      </c>
      <c r="L225" s="104">
        <v>4.6693693018134503</v>
      </c>
      <c r="M225" s="104">
        <v>4.78721954040667</v>
      </c>
      <c r="N225" s="104">
        <v>4.9562572563627203</v>
      </c>
      <c r="O225" s="104">
        <v>5.4172421543031799</v>
      </c>
      <c r="P225" s="104">
        <v>6.2195761018974096</v>
      </c>
      <c r="Q225" s="104">
        <v>7.5894363247402303</v>
      </c>
      <c r="R225" s="104">
        <v>8.8780513073228597</v>
      </c>
      <c r="S225" s="104">
        <v>9.8273337790231494</v>
      </c>
      <c r="T225" s="104">
        <v>10.9815407209007</v>
      </c>
      <c r="U225" s="104">
        <v>12.1078719076099</v>
      </c>
      <c r="V225" s="104">
        <v>13.8904134379084</v>
      </c>
      <c r="W225" s="104">
        <v>16.3171109312024</v>
      </c>
      <c r="X225" s="104">
        <v>18.6556607664117</v>
      </c>
      <c r="Y225" s="104">
        <v>20.8262026720652</v>
      </c>
      <c r="Z225" s="104">
        <v>23.9865789274122</v>
      </c>
      <c r="AA225" s="104">
        <v>27.1851365544461</v>
      </c>
      <c r="AB225" s="104">
        <v>29.257343720316602</v>
      </c>
      <c r="AC225" s="104">
        <v>31.508309125927799</v>
      </c>
      <c r="AD225" s="104">
        <v>34.8960380939345</v>
      </c>
      <c r="AE225" s="104">
        <v>37.603444441302898</v>
      </c>
      <c r="AF225" s="104">
        <v>41.9023197761951</v>
      </c>
      <c r="AG225" s="104">
        <v>46.538570843869401</v>
      </c>
      <c r="AH225" s="104">
        <v>48.299172515138103</v>
      </c>
      <c r="AI225" s="104">
        <v>51.409568801046099</v>
      </c>
      <c r="AJ225" s="104">
        <v>56.979916866532299</v>
      </c>
      <c r="AK225" s="104">
        <v>62.002522189846204</v>
      </c>
      <c r="AL225" s="104">
        <v>65.215620239911502</v>
      </c>
      <c r="AM225" s="104">
        <v>67.435934569789097</v>
      </c>
      <c r="AN225" s="104">
        <v>69.881214668773595</v>
      </c>
      <c r="AO225" s="104">
        <v>73.803443947544196</v>
      </c>
      <c r="AP225" s="104">
        <v>76.341644690289897</v>
      </c>
      <c r="AQ225" s="104">
        <v>79.055905600162504</v>
      </c>
      <c r="AR225" s="104">
        <v>83.432956977344801</v>
      </c>
      <c r="AS225" s="104">
        <v>86.886576636410595</v>
      </c>
      <c r="AT225" s="104">
        <v>90.199985240941601</v>
      </c>
      <c r="AU225" s="104">
        <v>93.557671020588899</v>
      </c>
      <c r="AV225" s="104">
        <v>100</v>
      </c>
      <c r="AW225" s="104">
        <v>108.316729392665</v>
      </c>
      <c r="AX225" s="104">
        <v>116.862224190097</v>
      </c>
      <c r="AY225" s="104">
        <v>130.942365877057</v>
      </c>
      <c r="AZ225" s="104">
        <v>140.070843480186</v>
      </c>
      <c r="BA225" s="104">
        <v>154.84466091063399</v>
      </c>
    </row>
    <row r="226" spans="1:53">
      <c r="A226" s="104" t="s">
        <v>702</v>
      </c>
      <c r="B226" s="104" t="s">
        <v>703</v>
      </c>
      <c r="Z226" s="104">
        <v>34.278889790868703</v>
      </c>
      <c r="AA226" s="104">
        <v>37.329710982256003</v>
      </c>
      <c r="AB226" s="104">
        <v>40.037743275734599</v>
      </c>
      <c r="AC226" s="104">
        <v>42.505823340677097</v>
      </c>
      <c r="AD226" s="104">
        <v>46.002270099345701</v>
      </c>
      <c r="AE226" s="104">
        <v>49.313039538313703</v>
      </c>
      <c r="AF226" s="104">
        <v>53.130305731644</v>
      </c>
      <c r="AG226" s="104">
        <v>56.607839952267597</v>
      </c>
      <c r="AH226" s="104">
        <v>61.246125079639597</v>
      </c>
      <c r="AI226" s="104">
        <v>64.813310793060793</v>
      </c>
      <c r="AJ226" s="104">
        <v>67.389611586087298</v>
      </c>
      <c r="AK226" s="104">
        <v>70.579317329834097</v>
      </c>
      <c r="AL226" s="104">
        <v>74.986395975780198</v>
      </c>
      <c r="AM226" s="104">
        <v>77.779747751369698</v>
      </c>
      <c r="AN226" s="104">
        <v>80.620284523167697</v>
      </c>
      <c r="AO226" s="104">
        <v>83.139963320742993</v>
      </c>
      <c r="AP226" s="104">
        <v>85.376532141062597</v>
      </c>
      <c r="AQ226" s="104">
        <v>87.905647937880005</v>
      </c>
      <c r="AR226" s="104">
        <v>89.6491099553146</v>
      </c>
      <c r="AS226" s="104">
        <v>92.088491685590796</v>
      </c>
      <c r="AT226" s="104">
        <v>94.586477181158898</v>
      </c>
      <c r="AU226" s="104">
        <v>98.022122921397695</v>
      </c>
      <c r="AV226" s="104">
        <v>100</v>
      </c>
      <c r="AW226" s="104">
        <v>104.49051351549301</v>
      </c>
      <c r="AX226" s="104">
        <v>108.060480651924</v>
      </c>
      <c r="AY226" s="104">
        <v>113.377808752088</v>
      </c>
      <c r="AZ226" s="104">
        <v>117.37416540598601</v>
      </c>
      <c r="BA226" s="104">
        <v>122.557724245768</v>
      </c>
    </row>
    <row r="227" spans="1:53">
      <c r="A227" s="104" t="s">
        <v>704</v>
      </c>
      <c r="B227" s="104" t="s">
        <v>705</v>
      </c>
      <c r="C227" s="104">
        <v>1.07585775276395E-4</v>
      </c>
      <c r="D227" s="104">
        <v>1.0813891551056899E-4</v>
      </c>
      <c r="E227" s="104">
        <v>1.1131947184911501E-4</v>
      </c>
      <c r="F227" s="104">
        <v>1.14776598304056E-4</v>
      </c>
      <c r="G227" s="104">
        <v>1.16712589118824E-4</v>
      </c>
      <c r="H227" s="104">
        <v>1.2362684202870701E-4</v>
      </c>
      <c r="I227" s="104">
        <v>1.2901995929703199E-4</v>
      </c>
      <c r="J227" s="104">
        <v>1.37731917963485E-4</v>
      </c>
      <c r="K227" s="104">
        <v>1.3828505819765799E-4</v>
      </c>
      <c r="L227" s="104">
        <v>1.49163482775067E-4</v>
      </c>
      <c r="M227" s="104">
        <v>1.5950029087557301E-4</v>
      </c>
      <c r="N227" s="104">
        <v>1.8461055269329701E-4</v>
      </c>
      <c r="O227" s="104">
        <v>2.06148450507583E-4</v>
      </c>
      <c r="P227" s="104">
        <v>2.3797706140285901E-4</v>
      </c>
      <c r="Q227" s="104">
        <v>2.7561364474174498E-4</v>
      </c>
      <c r="R227" s="104">
        <v>3.28530727012281E-4</v>
      </c>
      <c r="S227" s="104">
        <v>3.8557331351904401E-4</v>
      </c>
      <c r="T227" s="104">
        <v>4.8999005621254996E-4</v>
      </c>
      <c r="U227" s="104">
        <v>7.1187995584588801E-4</v>
      </c>
      <c r="V227" s="104">
        <v>1.12969673543319E-3</v>
      </c>
      <c r="W227" s="104">
        <v>2.37431987798602E-3</v>
      </c>
      <c r="X227" s="104">
        <v>3.24273851971293E-3</v>
      </c>
      <c r="Y227" s="104">
        <v>4.2427238705562403E-3</v>
      </c>
      <c r="Z227" s="104">
        <v>5.5751296080749201E-3</v>
      </c>
      <c r="AA227" s="104">
        <v>8.2722559292845391E-3</v>
      </c>
      <c r="AB227" s="104">
        <v>1.19914792917985E-2</v>
      </c>
      <c r="AC227" s="104">
        <v>1.6142859863837501E-2</v>
      </c>
      <c r="AD227" s="104">
        <v>2.24137496533201E-2</v>
      </c>
      <c r="AE227" s="104">
        <v>3.8925211897932598E-2</v>
      </c>
      <c r="AF227" s="104">
        <v>6.3554187141989099E-2</v>
      </c>
      <c r="AG227" s="104">
        <v>0.101885434674109</v>
      </c>
      <c r="AH227" s="104">
        <v>0.169098666447002</v>
      </c>
      <c r="AI227" s="104">
        <v>0.28759082180175</v>
      </c>
      <c r="AJ227" s="104">
        <v>0.47767996479908698</v>
      </c>
      <c r="AK227" s="104">
        <v>0.98527572936358199</v>
      </c>
      <c r="AL227" s="104">
        <v>1.8533795384612399</v>
      </c>
      <c r="AM227" s="104">
        <v>3.3425125943798202</v>
      </c>
      <c r="AN227" s="104">
        <v>6.2081569923037403</v>
      </c>
      <c r="AO227" s="104">
        <v>11.462823992761701</v>
      </c>
      <c r="AP227" s="104">
        <v>18.8984689623361</v>
      </c>
      <c r="AQ227" s="104">
        <v>29.276635462435699</v>
      </c>
      <c r="AR227" s="104">
        <v>45.203179033700501</v>
      </c>
      <c r="AS227" s="104">
        <v>65.528392302036494</v>
      </c>
      <c r="AT227" s="104">
        <v>82.1046954844212</v>
      </c>
      <c r="AU227" s="104">
        <v>90.794850414840795</v>
      </c>
      <c r="AV227" s="104">
        <v>100</v>
      </c>
      <c r="AW227" s="104">
        <v>110.510976674689</v>
      </c>
      <c r="AX227" s="104">
        <v>120.18751771743101</v>
      </c>
      <c r="AY227" s="104">
        <v>132.740056360354</v>
      </c>
      <c r="AZ227" s="104">
        <v>141.037606263291</v>
      </c>
      <c r="BA227" s="104">
        <v>153.11951411265099</v>
      </c>
    </row>
    <row r="228" spans="1:53">
      <c r="A228" s="104" t="s">
        <v>706</v>
      </c>
      <c r="B228" s="104" t="s">
        <v>707</v>
      </c>
    </row>
    <row r="229" spans="1:53">
      <c r="A229" s="104" t="s">
        <v>708</v>
      </c>
      <c r="B229" s="104" t="s">
        <v>709</v>
      </c>
    </row>
    <row r="230" spans="1:53">
      <c r="A230" s="104" t="s">
        <v>710</v>
      </c>
      <c r="B230" s="104" t="s">
        <v>711</v>
      </c>
    </row>
    <row r="231" spans="1:53">
      <c r="A231" s="104" t="s">
        <v>712</v>
      </c>
      <c r="B231" s="104" t="s">
        <v>713</v>
      </c>
      <c r="W231" s="104">
        <v>4.5535820956073801E-2</v>
      </c>
      <c r="X231" s="104">
        <v>9.5051312392585102E-2</v>
      </c>
      <c r="Y231" s="104">
        <v>0.14188697834115399</v>
      </c>
      <c r="Z231" s="104">
        <v>0.17601527479276299</v>
      </c>
      <c r="AA231" s="104">
        <v>0.251218908703702</v>
      </c>
      <c r="AB231" s="104">
        <v>0.64727881551391298</v>
      </c>
      <c r="AC231" s="104">
        <v>1.6892988034091501</v>
      </c>
      <c r="AD231" s="104">
        <v>5.0683359883703902</v>
      </c>
      <c r="AE231" s="104">
        <v>15.008296746135001</v>
      </c>
      <c r="AF231" s="104">
        <v>24.229547240154002</v>
      </c>
      <c r="AG231" s="104">
        <v>32.254046239954697</v>
      </c>
      <c r="AH231" s="104">
        <v>41.307158094290202</v>
      </c>
      <c r="AI231" s="104">
        <v>54.037880250622898</v>
      </c>
      <c r="AJ231" s="104">
        <v>54.131100895382197</v>
      </c>
      <c r="AK231" s="104">
        <v>59.564109512228598</v>
      </c>
      <c r="AL231" s="104">
        <v>63.465642188028099</v>
      </c>
      <c r="AM231" s="104">
        <v>68.029866889361898</v>
      </c>
      <c r="AN231" s="104">
        <v>73.587241301885101</v>
      </c>
      <c r="AO231" s="104">
        <v>73.637872393959299</v>
      </c>
      <c r="AP231" s="104">
        <v>77.8922039962453</v>
      </c>
      <c r="AQ231" s="104">
        <v>80.534324368931394</v>
      </c>
      <c r="AR231" s="104">
        <v>82.036390380282498</v>
      </c>
      <c r="AS231" s="104">
        <v>81.800528775194294</v>
      </c>
      <c r="AT231" s="104">
        <v>88.901204465218001</v>
      </c>
      <c r="AU231" s="104">
        <v>92.2094738207972</v>
      </c>
      <c r="AV231" s="104">
        <v>100</v>
      </c>
      <c r="AW231" s="104">
        <v>107.310676135619</v>
      </c>
      <c r="AX231" s="104">
        <v>113.897953615009</v>
      </c>
      <c r="AY231" s="104">
        <v>127.62363147761</v>
      </c>
      <c r="AZ231" s="104">
        <v>144.23672654465199</v>
      </c>
      <c r="BA231" s="104">
        <v>149.972376254978</v>
      </c>
    </row>
    <row r="232" spans="1:53">
      <c r="A232" s="104" t="s">
        <v>714</v>
      </c>
      <c r="B232" s="104" t="s">
        <v>715</v>
      </c>
      <c r="AI232" s="104">
        <v>8.1917659688774298E-3</v>
      </c>
      <c r="AJ232" s="104">
        <v>0.396064868138441</v>
      </c>
      <c r="AK232" s="104">
        <v>3.9257464476501398</v>
      </c>
      <c r="AL232" s="104">
        <v>18.715846020270899</v>
      </c>
      <c r="AM232" s="104">
        <v>33.749443187631798</v>
      </c>
      <c r="AN232" s="104">
        <v>39.129306730945999</v>
      </c>
      <c r="AO232" s="104">
        <v>43.268076560071798</v>
      </c>
      <c r="AP232" s="104">
        <v>53.082865043785397</v>
      </c>
      <c r="AQ232" s="104">
        <v>68.053877089254499</v>
      </c>
      <c r="AR232" s="104">
        <v>76.192309953755995</v>
      </c>
      <c r="AS232" s="104">
        <v>76.769406392694094</v>
      </c>
      <c r="AT232" s="104">
        <v>80.745814307458105</v>
      </c>
      <c r="AU232" s="104">
        <v>88.051750380517504</v>
      </c>
      <c r="AV232" s="104">
        <v>100</v>
      </c>
      <c r="AW232" s="104">
        <v>109.056316590563</v>
      </c>
      <c r="AX232" s="104">
        <v>123.05936073059399</v>
      </c>
      <c r="AY232" s="104">
        <v>154.109589041096</v>
      </c>
      <c r="AZ232" s="104">
        <v>178.604643529257</v>
      </c>
      <c r="BA232" s="104">
        <v>195.35523983544101</v>
      </c>
    </row>
    <row r="233" spans="1:53">
      <c r="A233" s="104" t="s">
        <v>716</v>
      </c>
      <c r="B233" s="104" t="s">
        <v>717</v>
      </c>
    </row>
    <row r="234" spans="1:53">
      <c r="A234" s="104" t="s">
        <v>718</v>
      </c>
      <c r="B234" s="104" t="s">
        <v>719</v>
      </c>
      <c r="AE234" s="104">
        <v>63.488624052004297</v>
      </c>
      <c r="AF234" s="104">
        <v>66.8139011584298</v>
      </c>
      <c r="AG234" s="104">
        <v>71.472622718559904</v>
      </c>
      <c r="AH234" s="104">
        <v>76.856404700391707</v>
      </c>
      <c r="AI234" s="104">
        <v>80.1316776398033</v>
      </c>
      <c r="AJ234" s="104">
        <v>82.140178348195604</v>
      </c>
      <c r="AK234" s="104">
        <v>83.765313776147906</v>
      </c>
      <c r="AL234" s="104">
        <v>85.990499208267295</v>
      </c>
      <c r="AM234" s="104">
        <v>88.124010334194494</v>
      </c>
      <c r="AN234" s="104">
        <v>89.690807567297199</v>
      </c>
      <c r="AO234" s="104">
        <v>91.115926327193904</v>
      </c>
      <c r="AP234" s="104">
        <v>92.332694391199198</v>
      </c>
      <c r="AQ234" s="104">
        <v>93.057754812900995</v>
      </c>
      <c r="AR234" s="104">
        <v>94.207850654221204</v>
      </c>
      <c r="AS234" s="104">
        <v>95.391282606883806</v>
      </c>
      <c r="AT234" s="104">
        <v>96.691390949245701</v>
      </c>
      <c r="AU234" s="104">
        <v>97.991499291607596</v>
      </c>
      <c r="AV234" s="104">
        <v>100</v>
      </c>
      <c r="AW234" s="104">
        <v>102.333527793983</v>
      </c>
      <c r="AX234" s="104">
        <v>104.708725727144</v>
      </c>
      <c r="AY234" s="104">
        <v>108.49237436452999</v>
      </c>
      <c r="AZ234" s="104">
        <v>110.84257021418399</v>
      </c>
      <c r="BA234" s="104">
        <v>114.484540378365</v>
      </c>
    </row>
    <row r="235" spans="1:53">
      <c r="A235" s="104" t="s">
        <v>720</v>
      </c>
      <c r="B235" s="104" t="s">
        <v>721</v>
      </c>
      <c r="C235" s="104">
        <v>15.154181877448799</v>
      </c>
      <c r="D235" s="104">
        <v>15.317116896778201</v>
      </c>
      <c r="E235" s="104">
        <v>15.488066862145899</v>
      </c>
      <c r="F235" s="104">
        <v>15.676111824221399</v>
      </c>
      <c r="G235" s="104">
        <v>15.8812517826626</v>
      </c>
      <c r="H235" s="104">
        <v>16.1462242288972</v>
      </c>
      <c r="I235" s="104">
        <v>16.629157881075301</v>
      </c>
      <c r="J235" s="104">
        <v>17.090722787582401</v>
      </c>
      <c r="K235" s="104">
        <v>17.8115618081452</v>
      </c>
      <c r="L235" s="104">
        <v>18.7760045295135</v>
      </c>
      <c r="M235" s="104">
        <v>19.882905555226898</v>
      </c>
      <c r="N235" s="104">
        <v>20.729107883768801</v>
      </c>
      <c r="O235" s="104">
        <v>21.414332328327099</v>
      </c>
      <c r="P235" s="104">
        <v>22.746317475136401</v>
      </c>
      <c r="Q235" s="104">
        <v>25.256432799952801</v>
      </c>
      <c r="R235" s="104">
        <v>27.5628327493013</v>
      </c>
      <c r="S235" s="104">
        <v>29.1441199289956</v>
      </c>
      <c r="T235" s="104">
        <v>31.0345416293395</v>
      </c>
      <c r="U235" s="104">
        <v>33.407896981875702</v>
      </c>
      <c r="V235" s="104">
        <v>37.171645386041199</v>
      </c>
      <c r="W235" s="104">
        <v>42.1933006187327</v>
      </c>
      <c r="X235" s="104">
        <v>46.545764881587402</v>
      </c>
      <c r="Y235" s="104">
        <v>49.413270748879903</v>
      </c>
      <c r="Z235" s="104">
        <v>51.000640068273903</v>
      </c>
      <c r="AA235" s="104">
        <v>53.202474930659299</v>
      </c>
      <c r="AB235" s="104">
        <v>55.097077021548998</v>
      </c>
      <c r="AC235" s="104">
        <v>56.121186259867699</v>
      </c>
      <c r="AD235" s="104">
        <v>58.220610198421198</v>
      </c>
      <c r="AE235" s="104">
        <v>60.554725837422502</v>
      </c>
      <c r="AF235" s="104">
        <v>63.477704288457602</v>
      </c>
      <c r="AG235" s="104">
        <v>66.904203114998793</v>
      </c>
      <c r="AH235" s="104">
        <v>69.737572007680996</v>
      </c>
      <c r="AI235" s="104">
        <v>71.849797311713402</v>
      </c>
      <c r="AJ235" s="104">
        <v>73.970556859398201</v>
      </c>
      <c r="AK235" s="104">
        <v>75.899295924898695</v>
      </c>
      <c r="AL235" s="104">
        <v>78.028589716236198</v>
      </c>
      <c r="AM235" s="104">
        <v>80.315767015148296</v>
      </c>
      <c r="AN235" s="104">
        <v>82.193300618732806</v>
      </c>
      <c r="AO235" s="104">
        <v>83.469170044804599</v>
      </c>
      <c r="AP235" s="104">
        <v>85.295498186473196</v>
      </c>
      <c r="AQ235" s="104">
        <v>88.175805419244696</v>
      </c>
      <c r="AR235" s="104">
        <v>90.667804565820504</v>
      </c>
      <c r="AS235" s="104">
        <v>92.105824621292896</v>
      </c>
      <c r="AT235" s="104">
        <v>94.196714316193706</v>
      </c>
      <c r="AU235" s="104">
        <v>96.718583315553701</v>
      </c>
      <c r="AV235" s="104">
        <v>100</v>
      </c>
      <c r="AW235" s="104">
        <v>103.225944100704</v>
      </c>
      <c r="AX235" s="104">
        <v>106.17064220183499</v>
      </c>
      <c r="AY235" s="104">
        <v>110.246639641562</v>
      </c>
      <c r="AZ235" s="104">
        <v>109.85466183059501</v>
      </c>
      <c r="BA235" s="104">
        <v>111.656326008108</v>
      </c>
    </row>
    <row r="236" spans="1:53">
      <c r="A236" s="104" t="s">
        <v>722</v>
      </c>
      <c r="B236" s="104" t="s">
        <v>723</v>
      </c>
      <c r="C236" s="104">
        <v>5.3160817790638704E-6</v>
      </c>
      <c r="D236" s="104">
        <v>6.5253449351014899E-6</v>
      </c>
      <c r="E236" s="104">
        <v>7.2370919995094903E-6</v>
      </c>
      <c r="F236" s="104">
        <v>8.7753138828049996E-6</v>
      </c>
      <c r="G236" s="104">
        <v>1.24933631009237E-5</v>
      </c>
      <c r="H236" s="104">
        <v>1.9559179068926601E-5</v>
      </c>
      <c r="I236" s="104">
        <v>3.3927878781965602E-5</v>
      </c>
      <c r="J236" s="104">
        <v>6.4217093427072704E-5</v>
      </c>
      <c r="K236" s="104">
        <v>1.4470486611745299E-4</v>
      </c>
      <c r="L236" s="104">
        <v>1.7504465304578101E-4</v>
      </c>
      <c r="M236" s="104">
        <v>2.0358768788744899E-4</v>
      </c>
      <c r="N236" s="104">
        <v>2.5235322776914998E-4</v>
      </c>
      <c r="O236" s="104">
        <v>4.4536540169202603E-4</v>
      </c>
      <c r="P236" s="104">
        <v>8.7735766200896105E-4</v>
      </c>
      <c r="Q236" s="104">
        <v>1.55479546389946E-3</v>
      </c>
      <c r="R236" s="104">
        <v>2.82048268180623E-3</v>
      </c>
      <c r="S236" s="104">
        <v>4.2482970276612403E-3</v>
      </c>
      <c r="T236" s="104">
        <v>6.7206434013152702E-3</v>
      </c>
      <c r="U236" s="104">
        <v>9.7145787203828503E-3</v>
      </c>
      <c r="V236" s="104">
        <v>1.6208219521906899E-2</v>
      </c>
      <c r="W236" s="104">
        <v>2.6496521461592499E-2</v>
      </c>
      <c r="X236" s="104">
        <v>3.5517351184659603E-2</v>
      </c>
      <c r="Y236" s="104">
        <v>4.2262984568433297E-2</v>
      </c>
      <c r="Z236" s="104">
        <v>6.3055265538224797E-2</v>
      </c>
      <c r="AA236" s="104">
        <v>9.7927616656939401E-2</v>
      </c>
      <c r="AB236" s="104">
        <v>0.16865345269056201</v>
      </c>
      <c r="AC236" s="104">
        <v>0.29747203318634802</v>
      </c>
      <c r="AD236" s="104">
        <v>0.48656507635351998</v>
      </c>
      <c r="AE236" s="104">
        <v>0.78916941678692198</v>
      </c>
      <c r="AF236" s="104">
        <v>1.4240359840338901</v>
      </c>
      <c r="AG236" s="104">
        <v>3.0264453707537302</v>
      </c>
      <c r="AH236" s="104">
        <v>6.1125626565156601</v>
      </c>
      <c r="AI236" s="104">
        <v>10.2971737741029</v>
      </c>
      <c r="AJ236" s="104">
        <v>15.868026385075799</v>
      </c>
      <c r="AK236" s="104">
        <v>22.966753357424501</v>
      </c>
      <c r="AL236" s="104">
        <v>32.669820763173497</v>
      </c>
      <c r="AM236" s="104">
        <v>41.929117241545597</v>
      </c>
      <c r="AN236" s="104">
        <v>50.238969036526697</v>
      </c>
      <c r="AO236" s="104">
        <v>55.670339299854902</v>
      </c>
      <c r="AP236" s="104">
        <v>58.820550131241902</v>
      </c>
      <c r="AQ236" s="104">
        <v>61.622658043147098</v>
      </c>
      <c r="AR236" s="104">
        <v>64.308999626171399</v>
      </c>
      <c r="AS236" s="104">
        <v>73.294556972710495</v>
      </c>
      <c r="AT236" s="104">
        <v>87.498844346543294</v>
      </c>
      <c r="AU236" s="104">
        <v>95.511642957347306</v>
      </c>
      <c r="AV236" s="104">
        <v>100</v>
      </c>
      <c r="AW236" s="104">
        <v>106.398903435607</v>
      </c>
      <c r="AX236" s="104">
        <v>115.032338198467</v>
      </c>
      <c r="AY236" s="104">
        <v>124.07497477660699</v>
      </c>
      <c r="AZ236" s="104">
        <v>132.88326493204701</v>
      </c>
      <c r="BA236" s="104">
        <v>141.75506578180401</v>
      </c>
    </row>
    <row r="237" spans="1:53">
      <c r="A237" s="104" t="s">
        <v>724</v>
      </c>
      <c r="B237" s="104" t="s">
        <v>725</v>
      </c>
    </row>
    <row r="238" spans="1:53">
      <c r="A238" s="104" t="s">
        <v>726</v>
      </c>
      <c r="B238" s="104" t="s">
        <v>727</v>
      </c>
      <c r="S238" s="104">
        <v>23.3271256299813</v>
      </c>
      <c r="T238" s="104">
        <v>24.665288403115799</v>
      </c>
      <c r="U238" s="104">
        <v>26.247268969660499</v>
      </c>
      <c r="V238" s="104">
        <v>27.3416139493849</v>
      </c>
      <c r="W238" s="104">
        <v>30.4148521826008</v>
      </c>
      <c r="X238" s="104">
        <v>38.579913171218401</v>
      </c>
      <c r="Y238" s="104">
        <v>41.154175455129803</v>
      </c>
      <c r="Z238" s="104">
        <v>41.8345972041813</v>
      </c>
      <c r="AA238" s="104">
        <v>44.142360969714197</v>
      </c>
      <c r="AB238" s="104">
        <v>44.612986012808101</v>
      </c>
      <c r="AC238" s="104">
        <v>46.739303978594002</v>
      </c>
      <c r="AD238" s="104">
        <v>54.236005566437399</v>
      </c>
      <c r="AE238" s="104">
        <v>58.987204599083803</v>
      </c>
      <c r="AF238" s="104">
        <v>63.557562146058501</v>
      </c>
      <c r="AG238" s="104">
        <v>66.582546997293505</v>
      </c>
      <c r="AH238" s="104">
        <v>70.889862383291302</v>
      </c>
      <c r="AI238" s="104">
        <v>73.766886018976805</v>
      </c>
      <c r="AJ238" s="104">
        <v>76.397307628746404</v>
      </c>
      <c r="AK238" s="104">
        <v>78.156402080279904</v>
      </c>
      <c r="AL238" s="104">
        <v>79.8990563967523</v>
      </c>
      <c r="AM238" s="104">
        <v>80.623217028747007</v>
      </c>
      <c r="AN238" s="104">
        <v>82.905420232609202</v>
      </c>
      <c r="AO238" s="104">
        <v>85.626508667983302</v>
      </c>
      <c r="AP238" s="104">
        <v>87.338161070880005</v>
      </c>
      <c r="AQ238" s="104">
        <v>89.488698705288598</v>
      </c>
      <c r="AR238" s="104">
        <v>92.758393680052706</v>
      </c>
      <c r="AS238" s="104">
        <v>94.5797673908273</v>
      </c>
      <c r="AT238" s="104">
        <v>97.432521395655002</v>
      </c>
      <c r="AU238" s="104">
        <v>98.815009874917706</v>
      </c>
      <c r="AV238" s="104">
        <v>100</v>
      </c>
      <c r="AW238" s="104">
        <v>102.040816326531</v>
      </c>
      <c r="AX238" s="104">
        <v>106.078560456441</v>
      </c>
      <c r="AY238" s="104">
        <v>111.199275839368</v>
      </c>
      <c r="AZ238" s="104">
        <v>115.92580212859301</v>
      </c>
      <c r="BA238" s="104">
        <v>119.182497873184</v>
      </c>
    </row>
    <row r="239" spans="1:53">
      <c r="A239" s="104" t="s">
        <v>728</v>
      </c>
      <c r="B239" s="104" t="s">
        <v>729</v>
      </c>
      <c r="C239" s="104">
        <v>5.3057936236657999E-2</v>
      </c>
      <c r="D239" s="104">
        <v>5.15716401010003E-2</v>
      </c>
      <c r="E239" s="104">
        <v>5.2077080874405803E-2</v>
      </c>
      <c r="F239" s="104">
        <v>5.2675936444216302E-2</v>
      </c>
      <c r="G239" s="104">
        <v>5.37802327874322E-2</v>
      </c>
      <c r="H239" s="104">
        <v>5.4704372023295499E-2</v>
      </c>
      <c r="I239" s="104">
        <v>5.5671882414632799E-2</v>
      </c>
      <c r="J239" s="104">
        <v>5.5685227385547702E-2</v>
      </c>
      <c r="K239" s="104">
        <v>5.6402519572228901E-2</v>
      </c>
      <c r="L239" s="104">
        <v>5.7778719697837801E-2</v>
      </c>
      <c r="M239" s="104">
        <v>5.9218308435292799E-2</v>
      </c>
      <c r="N239" s="104">
        <v>6.1138316125687799E-2</v>
      </c>
      <c r="O239" s="104">
        <v>6.2863153616451103E-2</v>
      </c>
      <c r="P239" s="104">
        <v>6.5457082338053293E-2</v>
      </c>
      <c r="Q239" s="104">
        <v>7.0881813014999004E-2</v>
      </c>
      <c r="R239" s="104">
        <v>7.8143145314120893E-2</v>
      </c>
      <c r="S239" s="104">
        <v>8.4083325492658401E-2</v>
      </c>
      <c r="T239" s="104">
        <v>9.0644046818743093E-2</v>
      </c>
      <c r="U239" s="104">
        <v>9.7093004013414697E-2</v>
      </c>
      <c r="V239" s="104">
        <v>0.10908846474463101</v>
      </c>
      <c r="W239" s="104">
        <v>0.13258729040457401</v>
      </c>
      <c r="X239" s="104">
        <v>0.15386751464989901</v>
      </c>
      <c r="Y239" s="104">
        <v>0.16873214412783999</v>
      </c>
      <c r="Z239" s="104">
        <v>0.17942647019484401</v>
      </c>
      <c r="AA239" s="104">
        <v>0.20019124493857701</v>
      </c>
      <c r="AB239" s="104">
        <v>0.222977782775933</v>
      </c>
      <c r="AC239" s="104">
        <v>0.24871689542823</v>
      </c>
      <c r="AD239" s="104">
        <v>0.31869458666373701</v>
      </c>
      <c r="AE239" s="104">
        <v>0.412609819478019</v>
      </c>
      <c r="AF239" s="104">
        <v>0.76111373492312895</v>
      </c>
      <c r="AG239" s="104">
        <v>1.0705502480145901</v>
      </c>
      <c r="AH239" s="104">
        <v>1.4367362499220699</v>
      </c>
      <c r="AI239" s="104">
        <v>1.8881966159763699</v>
      </c>
      <c r="AJ239" s="104">
        <v>2.6080076659175901</v>
      </c>
      <c r="AK239" s="104">
        <v>4.1942242713012403</v>
      </c>
      <c r="AL239" s="104">
        <v>6.7073658752268503</v>
      </c>
      <c r="AM239" s="104">
        <v>13.4064912309137</v>
      </c>
      <c r="AN239" s="104">
        <v>20.114974747454799</v>
      </c>
      <c r="AO239" s="104">
        <v>27.312518085602999</v>
      </c>
      <c r="AP239" s="104">
        <v>33.750048648928598</v>
      </c>
      <c r="AQ239" s="104">
        <v>39.219178999616602</v>
      </c>
      <c r="AR239" s="104">
        <v>44.135194727035397</v>
      </c>
      <c r="AS239" s="104">
        <v>54.035946483552202</v>
      </c>
      <c r="AT239" s="104">
        <v>70.835546086661594</v>
      </c>
      <c r="AU239" s="104">
        <v>86.2406263971653</v>
      </c>
      <c r="AV239" s="104">
        <v>100</v>
      </c>
      <c r="AW239" s="104">
        <v>113.662645636302</v>
      </c>
      <c r="AX239" s="104">
        <v>134.91602063647201</v>
      </c>
      <c r="AY239" s="104">
        <v>177.33442525379499</v>
      </c>
      <c r="AZ239" s="104">
        <v>228.03205433674299</v>
      </c>
      <c r="BA239" s="104">
        <v>294.30371236874601</v>
      </c>
    </row>
    <row r="240" spans="1:53">
      <c r="A240" s="104" t="s">
        <v>730</v>
      </c>
      <c r="B240" s="104" t="s">
        <v>731</v>
      </c>
      <c r="AL240" s="104">
        <v>67.080399761999203</v>
      </c>
      <c r="AM240" s="104">
        <v>70.887212448492605</v>
      </c>
      <c r="AN240" s="104">
        <v>73.162356007087297</v>
      </c>
      <c r="AO240" s="104">
        <v>78.478477688225794</v>
      </c>
      <c r="AP240" s="104">
        <v>81.709516943428298</v>
      </c>
      <c r="AQ240" s="104">
        <v>80.3120086150535</v>
      </c>
      <c r="AR240" s="104">
        <v>79.965426549616595</v>
      </c>
      <c r="AS240" s="104">
        <v>83.028764805414497</v>
      </c>
      <c r="AT240" s="104">
        <v>85.702199661590498</v>
      </c>
      <c r="AU240" s="104">
        <v>92.351945854483901</v>
      </c>
      <c r="AV240" s="104">
        <v>100</v>
      </c>
      <c r="AW240" s="104">
        <v>107.38578680203</v>
      </c>
      <c r="AX240" s="104">
        <v>116.302876480541</v>
      </c>
      <c r="AY240" s="104">
        <v>143.187817258883</v>
      </c>
      <c r="AZ240" s="104">
        <v>153.28908559098301</v>
      </c>
      <c r="BA240" s="104">
        <v>166.872951753016</v>
      </c>
    </row>
    <row r="241" spans="1:53">
      <c r="A241" s="104" t="s">
        <v>732</v>
      </c>
      <c r="B241" s="104" t="s">
        <v>733</v>
      </c>
    </row>
    <row r="242" spans="1:53">
      <c r="A242" s="104" t="s">
        <v>734</v>
      </c>
      <c r="B242" s="104" t="s">
        <v>735</v>
      </c>
    </row>
    <row r="243" spans="1:53">
      <c r="A243" s="104" t="s">
        <v>736</v>
      </c>
      <c r="B243" s="104" t="s">
        <v>737</v>
      </c>
      <c r="AG243" s="104">
        <v>6.4114706286198304</v>
      </c>
      <c r="AH243" s="104">
        <v>8.7196000549229709</v>
      </c>
      <c r="AI243" s="104">
        <v>11.284188306370901</v>
      </c>
      <c r="AJ243" s="104">
        <v>15.318544938401899</v>
      </c>
      <c r="AK243" s="104">
        <v>22.8850108274344</v>
      </c>
      <c r="AL243" s="104">
        <v>35.490328098557001</v>
      </c>
      <c r="AM243" s="104">
        <v>46.3978308736557</v>
      </c>
      <c r="AN243" s="104">
        <v>47.407784834312999</v>
      </c>
      <c r="AO243" s="104">
        <v>50.241115134751503</v>
      </c>
      <c r="AP243" s="104">
        <v>54.5921059814751</v>
      </c>
      <c r="AQ243" s="104">
        <v>57.097883646024798</v>
      </c>
      <c r="AR243" s="104">
        <v>63.899150182883602</v>
      </c>
      <c r="AS243" s="104">
        <v>71.719469364729903</v>
      </c>
      <c r="AT243" s="104">
        <v>79.488380980110307</v>
      </c>
      <c r="AU243" s="104">
        <v>89.436427492584599</v>
      </c>
      <c r="AV243" s="104">
        <v>100</v>
      </c>
      <c r="AW243" s="104">
        <v>110.84479869142601</v>
      </c>
      <c r="AX243" s="104">
        <v>119.607210591946</v>
      </c>
      <c r="AY243" s="104">
        <v>142.30418278087899</v>
      </c>
      <c r="AZ243" s="104">
        <v>149.99965285131401</v>
      </c>
      <c r="BA243" s="104">
        <v>166.76186484878099</v>
      </c>
    </row>
    <row r="244" spans="1:53">
      <c r="A244" s="104" t="s">
        <v>738</v>
      </c>
      <c r="B244" s="104" t="s">
        <v>739</v>
      </c>
      <c r="AB244" s="104">
        <v>2.2618312507371799E-2</v>
      </c>
      <c r="AC244" s="104">
        <v>3.5245713968542501E-2</v>
      </c>
      <c r="AD244" s="104">
        <v>5.1827851052167799E-2</v>
      </c>
      <c r="AE244" s="104">
        <v>7.8262136528574694E-2</v>
      </c>
      <c r="AF244" s="104">
        <v>0.17484094330851799</v>
      </c>
      <c r="AG244" s="104">
        <v>0.36196238144465798</v>
      </c>
      <c r="AH244" s="104">
        <v>0.71539085970401906</v>
      </c>
      <c r="AI244" s="104">
        <v>1.9008402078664499</v>
      </c>
      <c r="AJ244" s="104">
        <v>5.3853091978824796</v>
      </c>
      <c r="AK244" s="104">
        <v>8.32575920516752</v>
      </c>
      <c r="AL244" s="104">
        <v>11.2339125448377</v>
      </c>
      <c r="AM244" s="104">
        <v>16.0727067043176</v>
      </c>
      <c r="AN244" s="104">
        <v>19.997456203037501</v>
      </c>
      <c r="AO244" s="104">
        <v>24.888525299900799</v>
      </c>
      <c r="AP244" s="104">
        <v>31.555587965115102</v>
      </c>
      <c r="AQ244" s="104">
        <v>39.769637454815403</v>
      </c>
      <c r="AR244" s="104">
        <v>48.277867065377997</v>
      </c>
      <c r="AS244" s="104">
        <v>59.0116516363586</v>
      </c>
      <c r="AT244" s="104">
        <v>71.641076520665194</v>
      </c>
      <c r="AU244" s="104">
        <v>84.513394065121304</v>
      </c>
      <c r="AV244" s="104">
        <v>100</v>
      </c>
      <c r="AW244" s="104">
        <v>109.019572472265</v>
      </c>
      <c r="AX244" s="104">
        <v>120.63816944307599</v>
      </c>
      <c r="AY244" s="104">
        <v>135.65228854306201</v>
      </c>
      <c r="AZ244" s="104">
        <v>153.823258008339</v>
      </c>
      <c r="BA244" s="104">
        <v>166.90094427985699</v>
      </c>
    </row>
    <row r="245" spans="1:53">
      <c r="A245" s="104" t="s">
        <v>740</v>
      </c>
      <c r="B245" s="104" t="s">
        <v>741</v>
      </c>
      <c r="G245" s="104">
        <v>2.1492324375176398E-3</v>
      </c>
      <c r="H245" s="104">
        <v>2.2029632484555899E-3</v>
      </c>
      <c r="I245" s="104">
        <v>2.2717386864561499E-3</v>
      </c>
      <c r="J245" s="104">
        <v>2.32546949739409E-3</v>
      </c>
      <c r="K245" s="104">
        <v>2.3577079839568601E-3</v>
      </c>
      <c r="L245" s="104">
        <v>2.3663049136854299E-3</v>
      </c>
      <c r="M245" s="104">
        <v>2.4157372597483399E-3</v>
      </c>
      <c r="N245" s="104">
        <v>2.48881116262394E-3</v>
      </c>
      <c r="O245" s="104">
        <v>2.55973583306202E-3</v>
      </c>
      <c r="P245" s="104">
        <v>2.63925743325017E-3</v>
      </c>
      <c r="Q245" s="104">
        <v>2.8133452606891002E-3</v>
      </c>
      <c r="R245" s="104">
        <v>3.0948947100254099E-3</v>
      </c>
      <c r="S245" s="104">
        <v>3.4337881726368901E-3</v>
      </c>
      <c r="T245" s="104">
        <v>3.7876328174224001E-3</v>
      </c>
      <c r="U245" s="104">
        <v>4.0019330952502496E-3</v>
      </c>
      <c r="V245" s="104">
        <v>4.7283113625388199E-3</v>
      </c>
      <c r="W245" s="104">
        <v>4.9837273913452603E-3</v>
      </c>
      <c r="X245" s="104">
        <v>5.6390875433071702E-3</v>
      </c>
      <c r="Y245" s="104">
        <v>6.23879607270331E-3</v>
      </c>
      <c r="Z245" s="104">
        <v>7.68116984187351E-3</v>
      </c>
      <c r="AA245" s="104">
        <v>9.2290325075063302E-3</v>
      </c>
      <c r="AB245" s="104">
        <v>1.0012723639799499E-2</v>
      </c>
      <c r="AC245" s="104">
        <v>1.14476218179117E-2</v>
      </c>
      <c r="AD245" s="104">
        <v>1.2875044404924599E-2</v>
      </c>
      <c r="AE245" s="104">
        <v>1.3830674132215E-2</v>
      </c>
      <c r="AF245" s="104">
        <v>1.56123566746209E-2</v>
      </c>
      <c r="AG245" s="104">
        <v>1.83230890648968E-2</v>
      </c>
      <c r="AH245" s="104">
        <v>2.2600003437461502E-2</v>
      </c>
      <c r="AI245" s="104">
        <v>3.2106632813965398E-2</v>
      </c>
      <c r="AJ245" s="104">
        <v>4.0964319452754298E-2</v>
      </c>
      <c r="AK245" s="104">
        <v>5.00846370348067E-2</v>
      </c>
      <c r="AL245" s="104">
        <v>6.1400671456469103E-2</v>
      </c>
      <c r="AM245" s="104">
        <v>7.4561230177331295E-2</v>
      </c>
      <c r="AN245" s="104">
        <v>8.8531058665226398E-2</v>
      </c>
      <c r="AO245" s="104">
        <v>0.11670128117841599</v>
      </c>
      <c r="AP245" s="104">
        <v>0.18499448797146401</v>
      </c>
      <c r="AQ245" s="104">
        <v>0.28834434491792599</v>
      </c>
      <c r="AR245" s="104">
        <v>0.50952540686847203</v>
      </c>
      <c r="AS245" s="104">
        <v>1.2231666752042001</v>
      </c>
      <c r="AT245" s="104">
        <v>6.5035750225969204</v>
      </c>
      <c r="AU245" s="104">
        <v>24.8683843079064</v>
      </c>
      <c r="AV245" s="104">
        <v>100</v>
      </c>
      <c r="AW245" s="104">
        <v>1196.6776332639899</v>
      </c>
      <c r="AX245" s="104">
        <v>293318.02337686397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Wage</vt:lpstr>
      <vt:lpstr>Gov NESDB</vt:lpstr>
      <vt:lpstr>Gov NESDB2</vt:lpstr>
      <vt:lpstr>GDP &amp; Gov</vt:lpstr>
      <vt:lpstr>Urban HH</vt:lpstr>
      <vt:lpstr>CPI</vt:lpstr>
      <vt:lpstr>Prices</vt:lpstr>
      <vt:lpstr>WTI Oil Price</vt:lpstr>
      <vt:lpstr>World CPI</vt:lpstr>
      <vt:lpstr>'Gov NESDB2'!Print_Area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Somchai Jitsuchon</cp:lastModifiedBy>
  <dcterms:created xsi:type="dcterms:W3CDTF">2010-07-10T16:40:21Z</dcterms:created>
  <dcterms:modified xsi:type="dcterms:W3CDTF">2012-05-15T17:01:52Z</dcterms:modified>
</cp:coreProperties>
</file>