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45" windowWidth="20115" windowHeight="7740"/>
  </bookViews>
  <sheets>
    <sheet name="Question Ex1" sheetId="13" r:id="rId1"/>
    <sheet name="Answer 1" sheetId="3" r:id="rId2"/>
    <sheet name="Question Ex2" sheetId="14" r:id="rId3"/>
    <sheet name="Answer 2" sheetId="4" r:id="rId4"/>
    <sheet name="Question Ex3" sheetId="15" r:id="rId5"/>
    <sheet name="Answer 3" sheetId="6" r:id="rId6"/>
    <sheet name="Question Ex4" sheetId="16" r:id="rId7"/>
    <sheet name="Answer 4" sheetId="8" r:id="rId8"/>
  </sheets>
  <externalReferences>
    <externalReference r:id="rId9"/>
  </externalReferences>
  <calcPr calcId="125725"/>
</workbook>
</file>

<file path=xl/calcChain.xml><?xml version="1.0" encoding="utf-8"?>
<calcChain xmlns="http://schemas.openxmlformats.org/spreadsheetml/2006/main">
  <c r="B29" i="6"/>
  <c r="B30" s="1"/>
  <c r="C29"/>
  <c r="D29"/>
  <c r="E29"/>
  <c r="F29"/>
  <c r="F30" s="1"/>
  <c r="G29"/>
  <c r="H29"/>
  <c r="I29"/>
  <c r="J29"/>
  <c r="J30" s="1"/>
  <c r="K29"/>
  <c r="L29"/>
  <c r="C30"/>
  <c r="D30"/>
  <c r="E30"/>
  <c r="G30"/>
  <c r="H30"/>
  <c r="I30"/>
  <c r="K30"/>
  <c r="L30"/>
  <c r="F27" i="3"/>
  <c r="D27"/>
  <c r="F26"/>
  <c r="D26"/>
  <c r="E27" s="1"/>
  <c r="F25"/>
  <c r="D25"/>
  <c r="E26" s="1"/>
  <c r="F24"/>
  <c r="D24"/>
  <c r="E25" s="1"/>
  <c r="F23"/>
  <c r="G23" s="1"/>
  <c r="H24" s="1"/>
  <c r="D23"/>
  <c r="E24" s="1"/>
  <c r="E21"/>
  <c r="G21" s="1"/>
  <c r="D21"/>
  <c r="E20"/>
  <c r="D20"/>
  <c r="E19"/>
  <c r="D19"/>
  <c r="E18"/>
  <c r="D18"/>
  <c r="G17"/>
  <c r="H18" s="1"/>
  <c r="D17"/>
  <c r="G24" l="1"/>
  <c r="H25" s="1"/>
  <c r="G26"/>
  <c r="H27" s="1"/>
  <c r="G25"/>
  <c r="H26" s="1"/>
  <c r="G27"/>
  <c r="H28" s="1"/>
  <c r="G18"/>
  <c r="H19" s="1"/>
  <c r="G19"/>
  <c r="H20" s="1"/>
  <c r="G20"/>
  <c r="H21" s="1"/>
  <c r="L30" i="15" l="1"/>
  <c r="K30"/>
  <c r="J30"/>
  <c r="I30"/>
  <c r="I31" s="1"/>
  <c r="H30"/>
  <c r="H31" s="1"/>
  <c r="G30"/>
  <c r="F30"/>
  <c r="E30"/>
  <c r="E31" s="1"/>
  <c r="D30"/>
  <c r="C30"/>
  <c r="B30"/>
  <c r="D8" i="14"/>
  <c r="C8"/>
  <c r="B8"/>
  <c r="D17" i="13"/>
  <c r="D16"/>
  <c r="D15"/>
  <c r="D14"/>
  <c r="D13"/>
  <c r="D11"/>
  <c r="D10"/>
  <c r="D9"/>
  <c r="D8"/>
  <c r="D7"/>
  <c r="B6" i="8"/>
  <c r="C6" s="1"/>
  <c r="C5"/>
  <c r="C4" s="1"/>
  <c r="L38" i="6"/>
  <c r="L48" s="1"/>
  <c r="K38"/>
  <c r="K48" s="1"/>
  <c r="J38"/>
  <c r="J48" s="1"/>
  <c r="I38"/>
  <c r="I48" s="1"/>
  <c r="H38"/>
  <c r="H48" s="1"/>
  <c r="G38"/>
  <c r="G48" s="1"/>
  <c r="F38"/>
  <c r="F48" s="1"/>
  <c r="E38"/>
  <c r="E48" s="1"/>
  <c r="D38"/>
  <c r="D48" s="1"/>
  <c r="C38"/>
  <c r="C48" s="1"/>
  <c r="B38"/>
  <c r="B48" s="1"/>
  <c r="L37"/>
  <c r="L47" s="1"/>
  <c r="K37"/>
  <c r="K47" s="1"/>
  <c r="J37"/>
  <c r="J47" s="1"/>
  <c r="I37"/>
  <c r="I47" s="1"/>
  <c r="H37"/>
  <c r="H47" s="1"/>
  <c r="G37"/>
  <c r="G47" s="1"/>
  <c r="F37"/>
  <c r="F47" s="1"/>
  <c r="E37"/>
  <c r="E47" s="1"/>
  <c r="D37"/>
  <c r="D47" s="1"/>
  <c r="C37"/>
  <c r="C47" s="1"/>
  <c r="B37"/>
  <c r="B47" s="1"/>
  <c r="L36"/>
  <c r="L46" s="1"/>
  <c r="K36"/>
  <c r="K46" s="1"/>
  <c r="J36"/>
  <c r="J46" s="1"/>
  <c r="I36"/>
  <c r="I46" s="1"/>
  <c r="H36"/>
  <c r="H46" s="1"/>
  <c r="G36"/>
  <c r="G46" s="1"/>
  <c r="F36"/>
  <c r="F46" s="1"/>
  <c r="E36"/>
  <c r="E46" s="1"/>
  <c r="D36"/>
  <c r="D46" s="1"/>
  <c r="C36"/>
  <c r="C46" s="1"/>
  <c r="B36"/>
  <c r="B46" s="1"/>
  <c r="L35"/>
  <c r="L45" s="1"/>
  <c r="K35"/>
  <c r="K45" s="1"/>
  <c r="J35"/>
  <c r="J45" s="1"/>
  <c r="I35"/>
  <c r="I45" s="1"/>
  <c r="H35"/>
  <c r="H45" s="1"/>
  <c r="G35"/>
  <c r="G45" s="1"/>
  <c r="F35"/>
  <c r="F45" s="1"/>
  <c r="E35"/>
  <c r="E45" s="1"/>
  <c r="D35"/>
  <c r="D45" s="1"/>
  <c r="C35"/>
  <c r="C45" s="1"/>
  <c r="B35"/>
  <c r="B45" s="1"/>
  <c r="L34"/>
  <c r="L44" s="1"/>
  <c r="K34"/>
  <c r="K44" s="1"/>
  <c r="J34"/>
  <c r="I34"/>
  <c r="I44" s="1"/>
  <c r="H34"/>
  <c r="H44" s="1"/>
  <c r="G34"/>
  <c r="G44" s="1"/>
  <c r="F34"/>
  <c r="F44" s="1"/>
  <c r="E34"/>
  <c r="E44" s="1"/>
  <c r="D34"/>
  <c r="D44" s="1"/>
  <c r="C34"/>
  <c r="C44" s="1"/>
  <c r="B34"/>
  <c r="K39"/>
  <c r="K49" s="1"/>
  <c r="J39"/>
  <c r="J49" s="1"/>
  <c r="I39"/>
  <c r="I49" s="1"/>
  <c r="G39"/>
  <c r="G49" s="1"/>
  <c r="F39"/>
  <c r="F49" s="1"/>
  <c r="E39"/>
  <c r="E49" s="1"/>
  <c r="C39"/>
  <c r="C49" s="1"/>
  <c r="B39"/>
  <c r="B49" s="1"/>
  <c r="D9" i="4"/>
  <c r="D11" s="1"/>
  <c r="C9"/>
  <c r="C11" s="1"/>
  <c r="B9"/>
  <c r="B11" s="1"/>
  <c r="D7"/>
  <c r="C7"/>
  <c r="B7"/>
  <c r="D14" i="3"/>
  <c r="D13"/>
  <c r="E14" s="1"/>
  <c r="F14" s="1"/>
  <c r="D12"/>
  <c r="E13" s="1"/>
  <c r="D11"/>
  <c r="E12" s="1"/>
  <c r="F10"/>
  <c r="G11" s="1"/>
  <c r="D10"/>
  <c r="E11" s="1"/>
  <c r="D8"/>
  <c r="D7"/>
  <c r="E8" s="1"/>
  <c r="F8" s="1"/>
  <c r="D6"/>
  <c r="E7" s="1"/>
  <c r="D5"/>
  <c r="E6" s="1"/>
  <c r="F4"/>
  <c r="G5" s="1"/>
  <c r="D4"/>
  <c r="E5" s="1"/>
  <c r="D31" i="15" l="1"/>
  <c r="L31"/>
  <c r="B31"/>
  <c r="J31"/>
  <c r="F31"/>
  <c r="C31"/>
  <c r="G31"/>
  <c r="K31"/>
  <c r="F6" i="3"/>
  <c r="G7" s="1"/>
  <c r="F7"/>
  <c r="G8" s="1"/>
  <c r="E40" i="6"/>
  <c r="I40"/>
  <c r="C40"/>
  <c r="G40"/>
  <c r="K40"/>
  <c r="C7" i="8"/>
  <c r="B40" i="6"/>
  <c r="F50"/>
  <c r="J40"/>
  <c r="C50"/>
  <c r="K50"/>
  <c r="I50"/>
  <c r="G50"/>
  <c r="E50"/>
  <c r="F40"/>
  <c r="D39"/>
  <c r="D49" s="1"/>
  <c r="D50" s="1"/>
  <c r="H39"/>
  <c r="H49" s="1"/>
  <c r="H50" s="1"/>
  <c r="L39"/>
  <c r="L49" s="1"/>
  <c r="L50" s="1"/>
  <c r="B44"/>
  <c r="B50" s="1"/>
  <c r="J44"/>
  <c r="J50" s="1"/>
  <c r="F12" i="3"/>
  <c r="G13" s="1"/>
  <c r="F11"/>
  <c r="G12" s="1"/>
  <c r="F13"/>
  <c r="G14" s="1"/>
  <c r="F5"/>
  <c r="G6" s="1"/>
  <c r="L40" i="6" l="1"/>
  <c r="D40"/>
  <c r="H40"/>
</calcChain>
</file>

<file path=xl/sharedStrings.xml><?xml version="1.0" encoding="utf-8"?>
<sst xmlns="http://schemas.openxmlformats.org/spreadsheetml/2006/main" count="179" uniqueCount="59">
  <si>
    <t>Age Group</t>
  </si>
  <si>
    <t>Mortality Rate</t>
  </si>
  <si>
    <t>15-59</t>
  </si>
  <si>
    <t>60+</t>
  </si>
  <si>
    <t>Total</t>
  </si>
  <si>
    <t>Age group</t>
  </si>
  <si>
    <t>2</t>
  </si>
  <si>
    <t>3</t>
  </si>
  <si>
    <t>1</t>
  </si>
  <si>
    <t>4</t>
  </si>
  <si>
    <t>97</t>
  </si>
  <si>
    <t>98</t>
  </si>
  <si>
    <t>96</t>
  </si>
  <si>
    <t>99</t>
  </si>
  <si>
    <t>0-14</t>
  </si>
  <si>
    <t>Labour Force Paricipation Rate</t>
  </si>
  <si>
    <t>Labour Force</t>
  </si>
  <si>
    <t>Unemployment rate</t>
  </si>
  <si>
    <t>15 - 19</t>
  </si>
  <si>
    <t>20 - 24</t>
  </si>
  <si>
    <t>25 - 29</t>
  </si>
  <si>
    <t>30 - 34</t>
  </si>
  <si>
    <t>35 - 39</t>
  </si>
  <si>
    <t>40 - 44</t>
  </si>
  <si>
    <t>T</t>
  </si>
  <si>
    <t>T+1</t>
  </si>
  <si>
    <t>GDP at constant price</t>
  </si>
  <si>
    <t>GDP growth</t>
  </si>
  <si>
    <t>GDP deflators</t>
  </si>
  <si>
    <t>GDP at current price</t>
  </si>
  <si>
    <t>Exercise 1</t>
  </si>
  <si>
    <t>The first exercise is on mortality. Population, mortality rates and number of deaths are given. Participants have to calculate the number of deaths and total population in the next year, for each cohort.</t>
  </si>
  <si>
    <t>Exercise 2</t>
  </si>
  <si>
    <t>Exercise 3</t>
  </si>
  <si>
    <t>Exercise 4</t>
  </si>
  <si>
    <t>The fourth exercise is on GDP. GDP at constant price, GDP growth and GDP at current price are given for the year t. Participants have to calculate GDP deflator for the year t; and then project GDP at constant price, GDP deflator and GDP at current price in year t+1</t>
  </si>
  <si>
    <t>Solution 1</t>
  </si>
  <si>
    <t>Solution 2</t>
  </si>
  <si>
    <t>Solution 3</t>
  </si>
  <si>
    <t>Solution 4</t>
  </si>
  <si>
    <t>Total Pop</t>
  </si>
  <si>
    <t>Deaths in 2011</t>
  </si>
  <si>
    <t>Pop in 2011</t>
  </si>
  <si>
    <t>Deaths in 2012</t>
  </si>
  <si>
    <t>Pop in 2012</t>
  </si>
  <si>
    <t>Total Pop in 2010</t>
  </si>
  <si>
    <t>Deaths in 2010</t>
  </si>
  <si>
    <t>Mortality Rate in 2010</t>
  </si>
  <si>
    <t>Mortality Rate in 2011</t>
  </si>
  <si>
    <t>Employed persons</t>
  </si>
  <si>
    <t>The second exercise is on labour force and unemployment. The number of people in the working age group, labour force participation rate and unemployment rate are provided. Participants have to calculate the number of people in the labour force and number of employed people.</t>
  </si>
  <si>
    <t>The third exercise is on calculating number of newborns from female informal sector workers.
The data provided includes:
• Female labour force (by age group)
• Percentage of EAP working in the informal sector (by age group)
• Fertility rates (by age group)</t>
  </si>
  <si>
    <t>Percentage of female informal sector workers in total labour force (Assumed from NSO's employment data 2010)</t>
  </si>
  <si>
    <t>Fertility Rate Assumptions (Source: NESDB)</t>
  </si>
  <si>
    <t>Female Economically Active Population (in 000's)</t>
  </si>
  <si>
    <t>Female Informal Labourforce (in 000's)</t>
  </si>
  <si>
    <t>Number of Newborns (in 000's)</t>
  </si>
  <si>
    <t>N.A.</t>
  </si>
  <si>
    <t>Module 12 - Advanced RAP exercises</t>
  </si>
</sst>
</file>

<file path=xl/styles.xml><?xml version="1.0" encoding="utf-8"?>
<styleSheet xmlns="http://schemas.openxmlformats.org/spreadsheetml/2006/main">
  <numFmts count="3">
    <numFmt numFmtId="164" formatCode="#,##0.0"/>
    <numFmt numFmtId="165" formatCode="0.0%"/>
    <numFmt numFmtId="166" formatCode="_-* #,##0.00_€_-;\-* #,##0.00_€_-;_-* &quot;-&quot;??_€_-;_-@_-"/>
  </numFmts>
  <fonts count="19">
    <font>
      <sz val="11"/>
      <color theme="1"/>
      <name val="Calibri"/>
      <family val="2"/>
      <charset val="222"/>
      <scheme val="minor"/>
    </font>
    <font>
      <sz val="11"/>
      <color theme="1"/>
      <name val="Calibri"/>
      <family val="2"/>
      <scheme val="minor"/>
    </font>
    <font>
      <sz val="11"/>
      <color theme="1"/>
      <name val="Calibri"/>
      <family val="2"/>
      <charset val="222"/>
      <scheme val="minor"/>
    </font>
    <font>
      <sz val="12"/>
      <color theme="1"/>
      <name val="Calibri"/>
      <family val="2"/>
      <charset val="222"/>
      <scheme val="minor"/>
    </font>
    <font>
      <sz val="11"/>
      <color indexed="8"/>
      <name val="Calibri"/>
      <family val="2"/>
    </font>
    <font>
      <sz val="11"/>
      <color rgb="FFFF0000"/>
      <name val="Calibri"/>
      <family val="2"/>
      <scheme val="minor"/>
    </font>
    <font>
      <b/>
      <sz val="11"/>
      <color theme="1"/>
      <name val="Calibri"/>
      <family val="2"/>
      <scheme val="minor"/>
    </font>
    <font>
      <sz val="11"/>
      <color rgb="FF292934"/>
      <name val="Calibri"/>
      <family val="2"/>
      <scheme val="minor"/>
    </font>
    <font>
      <sz val="11"/>
      <name val="Calibri"/>
      <family val="2"/>
      <scheme val="minor"/>
    </font>
    <font>
      <b/>
      <sz val="11"/>
      <name val="Calibri"/>
      <family val="2"/>
      <scheme val="minor"/>
    </font>
    <font>
      <b/>
      <sz val="11"/>
      <color theme="1"/>
      <name val="Calibri"/>
      <family val="2"/>
      <charset val="222"/>
      <scheme val="minor"/>
    </font>
    <font>
      <sz val="11"/>
      <color indexed="8"/>
      <name val="Calibri"/>
      <family val="2"/>
      <scheme val="minor"/>
    </font>
    <font>
      <sz val="11"/>
      <color indexed="8"/>
      <name val="Calibri"/>
      <family val="2"/>
      <charset val="222"/>
      <scheme val="minor"/>
    </font>
    <font>
      <b/>
      <sz val="13"/>
      <color theme="1"/>
      <name val="Calibri"/>
      <family val="2"/>
      <scheme val="minor"/>
    </font>
    <font>
      <sz val="11"/>
      <color rgb="FFCC0000"/>
      <name val="Calibri"/>
      <family val="2"/>
      <scheme val="minor"/>
    </font>
    <font>
      <sz val="11"/>
      <color rgb="FFCC0000"/>
      <name val="Calibri"/>
      <family val="2"/>
      <charset val="222"/>
      <scheme val="minor"/>
    </font>
    <font>
      <b/>
      <sz val="11"/>
      <color rgb="FFCC0000"/>
      <name val="Calibri"/>
      <family val="2"/>
      <scheme val="minor"/>
    </font>
    <font>
      <b/>
      <sz val="11"/>
      <color indexed="8"/>
      <name val="Calibri"/>
      <family val="2"/>
      <scheme val="minor"/>
    </font>
    <font>
      <b/>
      <sz val="14"/>
      <color theme="1"/>
      <name val="Calibri"/>
      <family val="2"/>
      <scheme val="minor"/>
    </font>
  </fonts>
  <fills count="13">
    <fill>
      <patternFill patternType="none"/>
    </fill>
    <fill>
      <patternFill patternType="gray125"/>
    </fill>
    <fill>
      <patternFill patternType="solid">
        <fgColor rgb="FFEEF0EF"/>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CC0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FFFFFF"/>
        <bgColor indexed="64"/>
      </patternFill>
    </fill>
    <fill>
      <patternFill patternType="solid">
        <fgColor rgb="FFFFCC99"/>
        <bgColor indexed="64"/>
      </patternFill>
    </fill>
  </fills>
  <borders count="4">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5">
    <xf numFmtId="0" fontId="0" fillId="0" borderId="0"/>
    <xf numFmtId="9" fontId="2"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cellStyleXfs>
  <cellXfs count="172">
    <xf numFmtId="0" fontId="0" fillId="0" borderId="0" xfId="0"/>
    <xf numFmtId="0" fontId="3" fillId="0" borderId="0" xfId="0" applyFont="1"/>
    <xf numFmtId="0" fontId="3" fillId="0" borderId="0" xfId="0" applyFont="1" applyAlignment="1">
      <alignment horizontal="left"/>
    </xf>
    <xf numFmtId="0" fontId="6" fillId="0" borderId="0" xfId="0" applyFont="1"/>
    <xf numFmtId="0" fontId="1" fillId="0" borderId="0" xfId="0" applyFont="1"/>
    <xf numFmtId="17" fontId="7" fillId="9" borderId="3" xfId="0" quotePrefix="1" applyNumberFormat="1" applyFont="1" applyFill="1" applyBorder="1" applyAlignment="1">
      <alignment horizontal="center" vertical="center" wrapText="1" readingOrder="1"/>
    </xf>
    <xf numFmtId="3" fontId="7" fillId="9" borderId="3" xfId="0" applyNumberFormat="1" applyFont="1" applyFill="1" applyBorder="1" applyAlignment="1">
      <alignment horizontal="center" vertical="center" wrapText="1" readingOrder="1"/>
    </xf>
    <xf numFmtId="0" fontId="7" fillId="9" borderId="3" xfId="0" applyFont="1" applyFill="1" applyBorder="1" applyAlignment="1">
      <alignment horizontal="center" vertical="center" wrapText="1" readingOrder="1"/>
    </xf>
    <xf numFmtId="3" fontId="5" fillId="9" borderId="3" xfId="0" applyNumberFormat="1" applyFont="1" applyFill="1" applyBorder="1" applyAlignment="1">
      <alignment horizontal="center" vertical="top" wrapText="1" readingOrder="1"/>
    </xf>
    <xf numFmtId="4" fontId="5" fillId="9" borderId="3" xfId="0" applyNumberFormat="1" applyFont="1" applyFill="1" applyBorder="1" applyAlignment="1">
      <alignment horizontal="center" vertical="top" wrapText="1" readingOrder="1"/>
    </xf>
    <xf numFmtId="0" fontId="7" fillId="9" borderId="2" xfId="0" applyFont="1" applyFill="1" applyBorder="1" applyAlignment="1">
      <alignment horizontal="center" vertical="center" wrapText="1" readingOrder="1"/>
    </xf>
    <xf numFmtId="3" fontId="7" fillId="9" borderId="2" xfId="0" applyNumberFormat="1" applyFont="1" applyFill="1" applyBorder="1" applyAlignment="1">
      <alignment horizontal="center" vertical="center" wrapText="1" readingOrder="1"/>
    </xf>
    <xf numFmtId="3" fontId="8" fillId="9" borderId="2" xfId="0" applyNumberFormat="1" applyFont="1" applyFill="1" applyBorder="1" applyAlignment="1">
      <alignment horizontal="center" vertical="top" wrapText="1" readingOrder="1"/>
    </xf>
    <xf numFmtId="4" fontId="5" fillId="9" borderId="2" xfId="0" applyNumberFormat="1" applyFont="1" applyFill="1" applyBorder="1" applyAlignment="1">
      <alignment horizontal="center" vertical="top" wrapText="1" readingOrder="1"/>
    </xf>
    <xf numFmtId="0" fontId="7" fillId="9" borderId="3" xfId="0" quotePrefix="1" applyFont="1" applyFill="1" applyBorder="1" applyAlignment="1">
      <alignment horizontal="center" vertical="center" wrapText="1" readingOrder="1"/>
    </xf>
    <xf numFmtId="3" fontId="8" fillId="9" borderId="3" xfId="0" applyNumberFormat="1" applyFont="1" applyFill="1" applyBorder="1" applyAlignment="1">
      <alignment horizontal="center" vertical="top" wrapText="1" readingOrder="1"/>
    </xf>
    <xf numFmtId="3" fontId="7" fillId="0" borderId="3" xfId="0" applyNumberFormat="1" applyFont="1" applyFill="1" applyBorder="1" applyAlignment="1">
      <alignment horizontal="center" vertical="center" wrapText="1" readingOrder="1"/>
    </xf>
    <xf numFmtId="0" fontId="7" fillId="0" borderId="3" xfId="0" applyFont="1" applyFill="1" applyBorder="1" applyAlignment="1">
      <alignment horizontal="center" vertical="center" wrapText="1" readingOrder="1"/>
    </xf>
    <xf numFmtId="17" fontId="7" fillId="10" borderId="3" xfId="0" quotePrefix="1" applyNumberFormat="1" applyFont="1" applyFill="1" applyBorder="1" applyAlignment="1">
      <alignment horizontal="center" vertical="center" wrapText="1" readingOrder="1"/>
    </xf>
    <xf numFmtId="3" fontId="7" fillId="10" borderId="3" xfId="0" applyNumberFormat="1" applyFont="1" applyFill="1" applyBorder="1" applyAlignment="1">
      <alignment horizontal="center" vertical="center" wrapText="1" readingOrder="1"/>
    </xf>
    <xf numFmtId="0" fontId="7" fillId="10" borderId="3" xfId="0" applyFont="1" applyFill="1" applyBorder="1" applyAlignment="1">
      <alignment horizontal="center" vertical="center" wrapText="1" readingOrder="1"/>
    </xf>
    <xf numFmtId="3" fontId="5" fillId="10" borderId="3" xfId="0" applyNumberFormat="1" applyFont="1" applyFill="1" applyBorder="1" applyAlignment="1">
      <alignment horizontal="center" vertical="top" wrapText="1" readingOrder="1"/>
    </xf>
    <xf numFmtId="4" fontId="5" fillId="10" borderId="3" xfId="0" applyNumberFormat="1" applyFont="1" applyFill="1" applyBorder="1" applyAlignment="1">
      <alignment horizontal="center" vertical="top" wrapText="1" readingOrder="1"/>
    </xf>
    <xf numFmtId="0" fontId="9" fillId="10" borderId="1" xfId="0" applyFont="1" applyFill="1" applyBorder="1" applyAlignment="1">
      <alignment horizontal="center" vertical="center" wrapText="1" readingOrder="1"/>
    </xf>
    <xf numFmtId="0" fontId="1" fillId="0" borderId="0" xfId="0" applyFont="1" applyFill="1"/>
    <xf numFmtId="0" fontId="8" fillId="0" borderId="3" xfId="0" applyFont="1" applyFill="1" applyBorder="1" applyAlignment="1">
      <alignment horizontal="center" vertical="top" wrapText="1" readingOrder="1"/>
    </xf>
    <xf numFmtId="4" fontId="8" fillId="0" borderId="3" xfId="0" applyNumberFormat="1" applyFont="1" applyFill="1" applyBorder="1" applyAlignment="1">
      <alignment horizontal="center" vertical="top" wrapText="1" readingOrder="1"/>
    </xf>
    <xf numFmtId="0" fontId="1" fillId="0" borderId="0" xfId="0" applyFont="1" applyBorder="1" applyAlignment="1">
      <alignment horizontal="left"/>
    </xf>
    <xf numFmtId="0" fontId="1" fillId="0" borderId="0" xfId="0" applyFont="1" applyBorder="1"/>
    <xf numFmtId="0" fontId="1" fillId="0" borderId="0" xfId="0" applyFont="1" applyAlignment="1">
      <alignment horizontal="left"/>
    </xf>
    <xf numFmtId="0" fontId="0" fillId="0" borderId="0" xfId="0" applyFont="1"/>
    <xf numFmtId="0" fontId="10" fillId="0" borderId="0" xfId="0" applyFont="1" applyBorder="1" applyAlignment="1">
      <alignment horizontal="left"/>
    </xf>
    <xf numFmtId="0" fontId="10" fillId="0" borderId="0" xfId="0" applyFont="1" applyBorder="1" applyAlignment="1">
      <alignment horizontal="center"/>
    </xf>
    <xf numFmtId="0" fontId="13" fillId="8" borderId="0" xfId="0" applyFont="1" applyFill="1"/>
    <xf numFmtId="0" fontId="9" fillId="10" borderId="1" xfId="0" applyFont="1" applyFill="1" applyBorder="1" applyAlignment="1">
      <alignment horizontal="center" vertical="top" wrapText="1" readingOrder="1"/>
    </xf>
    <xf numFmtId="3" fontId="8" fillId="9" borderId="2" xfId="0" applyNumberFormat="1" applyFont="1" applyFill="1" applyBorder="1" applyAlignment="1">
      <alignment horizontal="center" vertical="top" wrapText="1"/>
    </xf>
    <xf numFmtId="4" fontId="14" fillId="9" borderId="2" xfId="0" applyNumberFormat="1" applyFont="1" applyFill="1" applyBorder="1" applyAlignment="1">
      <alignment horizontal="center" vertical="top" wrapText="1"/>
    </xf>
    <xf numFmtId="3" fontId="14" fillId="10" borderId="3" xfId="0" applyNumberFormat="1" applyFont="1" applyFill="1" applyBorder="1" applyAlignment="1">
      <alignment horizontal="center" vertical="top" wrapText="1"/>
    </xf>
    <xf numFmtId="4" fontId="14" fillId="10" borderId="3" xfId="0" applyNumberFormat="1" applyFont="1" applyFill="1" applyBorder="1" applyAlignment="1">
      <alignment horizontal="center" vertical="top" wrapText="1"/>
    </xf>
    <xf numFmtId="3" fontId="14" fillId="9" borderId="3" xfId="0" applyNumberFormat="1" applyFont="1" applyFill="1" applyBorder="1" applyAlignment="1">
      <alignment horizontal="center" vertical="top" wrapText="1"/>
    </xf>
    <xf numFmtId="4" fontId="14" fillId="9" borderId="3" xfId="0" applyNumberFormat="1" applyFont="1" applyFill="1" applyBorder="1" applyAlignment="1">
      <alignment horizontal="center" vertical="top" wrapText="1"/>
    </xf>
    <xf numFmtId="0" fontId="8" fillId="0" borderId="3" xfId="0" applyFont="1" applyFill="1" applyBorder="1" applyAlignment="1">
      <alignment horizontal="center" vertical="top" wrapText="1"/>
    </xf>
    <xf numFmtId="4" fontId="8" fillId="0" borderId="3" xfId="0" applyNumberFormat="1" applyFont="1" applyFill="1" applyBorder="1" applyAlignment="1">
      <alignment horizontal="center" vertical="top" wrapText="1"/>
    </xf>
    <xf numFmtId="0" fontId="7" fillId="10" borderId="3" xfId="0" quotePrefix="1" applyFont="1" applyFill="1" applyBorder="1" applyAlignment="1">
      <alignment horizontal="center" vertical="center" wrapText="1" readingOrder="1"/>
    </xf>
    <xf numFmtId="3" fontId="8" fillId="10" borderId="3" xfId="0" applyNumberFormat="1" applyFont="1" applyFill="1" applyBorder="1" applyAlignment="1">
      <alignment horizontal="center" vertical="top" wrapText="1"/>
    </xf>
    <xf numFmtId="0" fontId="8" fillId="3" borderId="2" xfId="0" applyFont="1" applyFill="1" applyBorder="1" applyAlignment="1">
      <alignment horizontal="center" vertical="center" wrapText="1" readingOrder="1"/>
    </xf>
    <xf numFmtId="3" fontId="8" fillId="3" borderId="2" xfId="0" applyNumberFormat="1" applyFont="1" applyFill="1" applyBorder="1" applyAlignment="1">
      <alignment horizontal="center" vertical="center" wrapText="1" readingOrder="1"/>
    </xf>
    <xf numFmtId="3" fontId="8" fillId="6" borderId="2" xfId="0" applyNumberFormat="1" applyFont="1" applyFill="1" applyBorder="1" applyAlignment="1">
      <alignment horizontal="center" vertical="top" wrapText="1"/>
    </xf>
    <xf numFmtId="0" fontId="8" fillId="6" borderId="2" xfId="0" applyFont="1" applyFill="1" applyBorder="1" applyAlignment="1">
      <alignment horizontal="center" vertical="center" wrapText="1" readingOrder="1"/>
    </xf>
    <xf numFmtId="4" fontId="8" fillId="6" borderId="2" xfId="0" applyNumberFormat="1" applyFont="1" applyFill="1" applyBorder="1" applyAlignment="1">
      <alignment horizontal="center" vertical="top" wrapText="1"/>
    </xf>
    <xf numFmtId="3" fontId="8" fillId="4" borderId="2" xfId="0" applyNumberFormat="1" applyFont="1" applyFill="1" applyBorder="1" applyAlignment="1">
      <alignment horizontal="center" vertical="top" wrapText="1"/>
    </xf>
    <xf numFmtId="17" fontId="8" fillId="12" borderId="3" xfId="0" quotePrefix="1" applyNumberFormat="1" applyFont="1" applyFill="1" applyBorder="1" applyAlignment="1">
      <alignment horizontal="center" vertical="center" wrapText="1" readingOrder="1"/>
    </xf>
    <xf numFmtId="3" fontId="8" fillId="12" borderId="3" xfId="0" applyNumberFormat="1" applyFont="1" applyFill="1" applyBorder="1" applyAlignment="1">
      <alignment horizontal="center" vertical="center" wrapText="1" readingOrder="1"/>
    </xf>
    <xf numFmtId="0" fontId="8" fillId="12" borderId="3" xfId="0" applyFont="1" applyFill="1" applyBorder="1" applyAlignment="1">
      <alignment horizontal="center" vertical="center" wrapText="1" readingOrder="1"/>
    </xf>
    <xf numFmtId="3" fontId="8" fillId="3" borderId="3" xfId="0" applyNumberFormat="1" applyFont="1" applyFill="1" applyBorder="1" applyAlignment="1">
      <alignment horizontal="center" vertical="top" wrapText="1"/>
    </xf>
    <xf numFmtId="0" fontId="8" fillId="3" borderId="3" xfId="0" applyFont="1" applyFill="1" applyBorder="1" applyAlignment="1">
      <alignment horizontal="center" vertical="center" wrapText="1" readingOrder="1"/>
    </xf>
    <xf numFmtId="4" fontId="8" fillId="3" borderId="3" xfId="0" applyNumberFormat="1" applyFont="1" applyFill="1" applyBorder="1" applyAlignment="1">
      <alignment horizontal="center" vertical="top" wrapText="1"/>
    </xf>
    <xf numFmtId="3" fontId="8" fillId="6" borderId="3" xfId="0" applyNumberFormat="1" applyFont="1" applyFill="1" applyBorder="1" applyAlignment="1">
      <alignment horizontal="center" vertical="top" wrapText="1"/>
    </xf>
    <xf numFmtId="0" fontId="8" fillId="10" borderId="3" xfId="0" quotePrefix="1" applyFont="1" applyFill="1" applyBorder="1" applyAlignment="1">
      <alignment horizontal="center" vertical="center" wrapText="1" readingOrder="1"/>
    </xf>
    <xf numFmtId="3" fontId="8" fillId="10" borderId="3" xfId="0" applyNumberFormat="1" applyFont="1" applyFill="1" applyBorder="1" applyAlignment="1">
      <alignment horizontal="center" vertical="center" wrapText="1" readingOrder="1"/>
    </xf>
    <xf numFmtId="0" fontId="8" fillId="10" borderId="3" xfId="0" applyFont="1" applyFill="1" applyBorder="1" applyAlignment="1">
      <alignment horizontal="center" vertical="center" wrapText="1" readingOrder="1"/>
    </xf>
    <xf numFmtId="3" fontId="8" fillId="12" borderId="3" xfId="0" applyNumberFormat="1" applyFont="1" applyFill="1" applyBorder="1" applyAlignment="1">
      <alignment horizontal="center" vertical="top" wrapText="1"/>
    </xf>
    <xf numFmtId="4" fontId="8" fillId="12" borderId="3" xfId="0" applyNumberFormat="1" applyFont="1" applyFill="1" applyBorder="1" applyAlignment="1">
      <alignment horizontal="center" vertical="top" wrapText="1"/>
    </xf>
    <xf numFmtId="17" fontId="8" fillId="11" borderId="3" xfId="0" quotePrefix="1" applyNumberFormat="1" applyFont="1" applyFill="1" applyBorder="1" applyAlignment="1">
      <alignment horizontal="center" vertical="center" wrapText="1" readingOrder="1"/>
    </xf>
    <xf numFmtId="3" fontId="8" fillId="11" borderId="3" xfId="0" applyNumberFormat="1" applyFont="1" applyFill="1" applyBorder="1" applyAlignment="1">
      <alignment horizontal="center" vertical="center" wrapText="1" readingOrder="1"/>
    </xf>
    <xf numFmtId="0" fontId="8" fillId="11" borderId="3" xfId="0" applyFont="1" applyFill="1" applyBorder="1" applyAlignment="1">
      <alignment horizontal="center" vertical="center" wrapText="1" readingOrder="1"/>
    </xf>
    <xf numFmtId="4" fontId="8" fillId="10" borderId="3" xfId="0" applyNumberFormat="1" applyFont="1" applyFill="1" applyBorder="1" applyAlignment="1">
      <alignment horizontal="center" vertical="top" wrapText="1"/>
    </xf>
    <xf numFmtId="0" fontId="8" fillId="4" borderId="3" xfId="0" quotePrefix="1" applyFont="1" applyFill="1" applyBorder="1" applyAlignment="1">
      <alignment horizontal="center" vertical="center" wrapText="1" readingOrder="1"/>
    </xf>
    <xf numFmtId="3" fontId="8" fillId="4" borderId="3" xfId="0" applyNumberFormat="1" applyFont="1" applyFill="1" applyBorder="1" applyAlignment="1">
      <alignment horizontal="center" vertical="center" wrapText="1" readingOrder="1"/>
    </xf>
    <xf numFmtId="0" fontId="8" fillId="4" borderId="3" xfId="0" applyFont="1" applyFill="1" applyBorder="1" applyAlignment="1">
      <alignment horizontal="center" vertical="center" wrapText="1" readingOrder="1"/>
    </xf>
    <xf numFmtId="3" fontId="8" fillId="11" borderId="3" xfId="0" applyNumberFormat="1" applyFont="1" applyFill="1" applyBorder="1" applyAlignment="1">
      <alignment horizontal="center" vertical="top" wrapText="1"/>
    </xf>
    <xf numFmtId="4" fontId="8" fillId="11" borderId="3" xfId="0" applyNumberFormat="1" applyFont="1" applyFill="1" applyBorder="1" applyAlignment="1">
      <alignment horizontal="center" vertical="top" wrapText="1"/>
    </xf>
    <xf numFmtId="0" fontId="8" fillId="2" borderId="3" xfId="0" applyFont="1" applyFill="1" applyBorder="1" applyAlignment="1">
      <alignment horizontal="center" vertical="center" wrapText="1" readingOrder="1"/>
    </xf>
    <xf numFmtId="3" fontId="8" fillId="2" borderId="3" xfId="0" applyNumberFormat="1" applyFont="1" applyFill="1" applyBorder="1" applyAlignment="1">
      <alignment horizontal="center" vertical="center" wrapText="1" readingOrder="1"/>
    </xf>
    <xf numFmtId="0" fontId="8" fillId="4" borderId="3" xfId="0" applyFont="1" applyFill="1" applyBorder="1" applyAlignment="1">
      <alignment horizontal="center" vertical="top" wrapText="1"/>
    </xf>
    <xf numFmtId="4" fontId="8" fillId="4" borderId="3" xfId="0" applyNumberFormat="1" applyFont="1" applyFill="1" applyBorder="1" applyAlignment="1">
      <alignment horizontal="center" vertical="top" wrapText="1"/>
    </xf>
    <xf numFmtId="0" fontId="8" fillId="5" borderId="3" xfId="0" quotePrefix="1" applyFont="1" applyFill="1" applyBorder="1" applyAlignment="1">
      <alignment horizontal="center" vertical="center" wrapText="1" readingOrder="1"/>
    </xf>
    <xf numFmtId="3" fontId="8" fillId="5" borderId="3" xfId="0" applyNumberFormat="1" applyFont="1" applyFill="1" applyBorder="1" applyAlignment="1">
      <alignment horizontal="center" vertical="center" wrapText="1" readingOrder="1"/>
    </xf>
    <xf numFmtId="0" fontId="8" fillId="5" borderId="3" xfId="0" applyFont="1" applyFill="1" applyBorder="1" applyAlignment="1">
      <alignment horizontal="center" vertical="center" wrapText="1" readingOrder="1"/>
    </xf>
    <xf numFmtId="3" fontId="8" fillId="4" borderId="3" xfId="0" applyNumberFormat="1" applyFont="1" applyFill="1" applyBorder="1" applyAlignment="1">
      <alignment horizontal="center" vertical="top" wrapText="1"/>
    </xf>
    <xf numFmtId="164" fontId="8" fillId="4" borderId="3" xfId="0" applyNumberFormat="1" applyFont="1" applyFill="1" applyBorder="1" applyAlignment="1">
      <alignment horizontal="center" vertical="top" wrapText="1"/>
    </xf>
    <xf numFmtId="17" fontId="8" fillId="6" borderId="3" xfId="0" quotePrefix="1" applyNumberFormat="1" applyFont="1" applyFill="1" applyBorder="1" applyAlignment="1">
      <alignment horizontal="center" vertical="center" wrapText="1" readingOrder="1"/>
    </xf>
    <xf numFmtId="3" fontId="8" fillId="6" borderId="3" xfId="0" applyNumberFormat="1" applyFont="1" applyFill="1" applyBorder="1" applyAlignment="1">
      <alignment horizontal="center" vertical="center" wrapText="1" readingOrder="1"/>
    </xf>
    <xf numFmtId="0" fontId="8" fillId="6" borderId="3" xfId="0" applyFont="1" applyFill="1" applyBorder="1" applyAlignment="1">
      <alignment horizontal="center" vertical="center" wrapText="1" readingOrder="1"/>
    </xf>
    <xf numFmtId="3" fontId="8" fillId="5" borderId="3" xfId="0" applyNumberFormat="1" applyFont="1" applyFill="1" applyBorder="1" applyAlignment="1">
      <alignment horizontal="center" vertical="top" wrapText="1"/>
    </xf>
    <xf numFmtId="164" fontId="8" fillId="5" borderId="3" xfId="0" applyNumberFormat="1" applyFont="1" applyFill="1" applyBorder="1" applyAlignment="1">
      <alignment horizontal="center" vertical="top" wrapText="1"/>
    </xf>
    <xf numFmtId="3" fontId="8" fillId="2" borderId="3" xfId="0" applyNumberFormat="1" applyFont="1" applyFill="1" applyBorder="1" applyAlignment="1">
      <alignment horizontal="center" vertical="top" wrapText="1"/>
    </xf>
    <xf numFmtId="0" fontId="8" fillId="9" borderId="3" xfId="0" quotePrefix="1" applyFont="1" applyFill="1" applyBorder="1" applyAlignment="1">
      <alignment horizontal="center" vertical="center" wrapText="1" readingOrder="1"/>
    </xf>
    <xf numFmtId="3" fontId="8" fillId="9" borderId="3" xfId="0" applyNumberFormat="1" applyFont="1" applyFill="1" applyBorder="1" applyAlignment="1">
      <alignment horizontal="center" vertical="center" wrapText="1" readingOrder="1"/>
    </xf>
    <xf numFmtId="0" fontId="8" fillId="9" borderId="3" xfId="0" applyFont="1" applyFill="1" applyBorder="1" applyAlignment="1">
      <alignment horizontal="center" vertical="center" wrapText="1" readingOrder="1"/>
    </xf>
    <xf numFmtId="164" fontId="8" fillId="6" borderId="3" xfId="0" applyNumberFormat="1" applyFont="1" applyFill="1" applyBorder="1" applyAlignment="1">
      <alignment horizontal="center" vertical="top" wrapText="1"/>
    </xf>
    <xf numFmtId="17" fontId="8" fillId="7" borderId="3" xfId="0" quotePrefix="1" applyNumberFormat="1" applyFont="1" applyFill="1" applyBorder="1" applyAlignment="1">
      <alignment horizontal="center" vertical="center" wrapText="1" readingOrder="1"/>
    </xf>
    <xf numFmtId="3" fontId="8" fillId="7" borderId="3" xfId="0" applyNumberFormat="1" applyFont="1" applyFill="1" applyBorder="1" applyAlignment="1">
      <alignment horizontal="center" vertical="center" wrapText="1" readingOrder="1"/>
    </xf>
    <xf numFmtId="0" fontId="8" fillId="7" borderId="3" xfId="0" applyFont="1" applyFill="1" applyBorder="1" applyAlignment="1">
      <alignment horizontal="center" vertical="center" wrapText="1" readingOrder="1"/>
    </xf>
    <xf numFmtId="3" fontId="8" fillId="9" borderId="3" xfId="0" applyNumberFormat="1" applyFont="1" applyFill="1" applyBorder="1" applyAlignment="1">
      <alignment horizontal="center" vertical="top" wrapText="1"/>
    </xf>
    <xf numFmtId="164" fontId="8" fillId="9" borderId="3" xfId="0" applyNumberFormat="1" applyFont="1" applyFill="1" applyBorder="1" applyAlignment="1">
      <alignment horizontal="center" vertical="top" wrapText="1"/>
    </xf>
    <xf numFmtId="3" fontId="8" fillId="7" borderId="3" xfId="0" applyNumberFormat="1" applyFont="1" applyFill="1" applyBorder="1" applyAlignment="1">
      <alignment horizontal="center" vertical="top" wrapText="1"/>
    </xf>
    <xf numFmtId="0" fontId="1" fillId="0" borderId="0" xfId="0" applyFont="1" applyAlignment="1">
      <alignment horizontal="center"/>
    </xf>
    <xf numFmtId="3" fontId="1" fillId="7" borderId="0" xfId="0" applyNumberFormat="1" applyFont="1" applyFill="1" applyAlignment="1">
      <alignment horizontal="center"/>
    </xf>
    <xf numFmtId="0" fontId="6" fillId="10" borderId="0" xfId="0" applyFont="1" applyFill="1" applyBorder="1" applyAlignment="1">
      <alignment horizontal="left"/>
    </xf>
    <xf numFmtId="0" fontId="6" fillId="10" borderId="0" xfId="0" applyFont="1" applyFill="1" applyBorder="1" applyAlignment="1">
      <alignment horizontal="center"/>
    </xf>
    <xf numFmtId="0" fontId="1" fillId="10" borderId="0" xfId="0" quotePrefix="1" applyFont="1" applyFill="1" applyBorder="1" applyAlignment="1">
      <alignment horizontal="left"/>
    </xf>
    <xf numFmtId="3" fontId="1" fillId="10" borderId="0" xfId="0" applyNumberFormat="1" applyFont="1" applyFill="1" applyBorder="1" applyAlignment="1">
      <alignment horizontal="center"/>
    </xf>
    <xf numFmtId="0" fontId="1" fillId="10" borderId="0" xfId="0" applyFont="1" applyFill="1" applyBorder="1" applyAlignment="1">
      <alignment horizontal="left"/>
    </xf>
    <xf numFmtId="0" fontId="5" fillId="10" borderId="0" xfId="0" applyFont="1" applyFill="1" applyBorder="1" applyAlignment="1">
      <alignment horizontal="center"/>
    </xf>
    <xf numFmtId="0" fontId="1" fillId="9" borderId="0" xfId="0" quotePrefix="1" applyFont="1" applyFill="1" applyBorder="1" applyAlignment="1">
      <alignment horizontal="left"/>
    </xf>
    <xf numFmtId="3" fontId="1" fillId="9" borderId="0" xfId="0" applyNumberFormat="1" applyFont="1" applyFill="1" applyBorder="1" applyAlignment="1">
      <alignment horizontal="center"/>
    </xf>
    <xf numFmtId="0" fontId="1" fillId="9" borderId="0" xfId="0" applyFont="1" applyFill="1" applyBorder="1" applyAlignment="1">
      <alignment horizontal="left"/>
    </xf>
    <xf numFmtId="9" fontId="1" fillId="9" borderId="0" xfId="1" applyFont="1" applyFill="1" applyBorder="1" applyAlignment="1">
      <alignment horizontal="center"/>
    </xf>
    <xf numFmtId="9" fontId="1" fillId="9" borderId="0" xfId="0" applyNumberFormat="1" applyFont="1" applyFill="1" applyBorder="1" applyAlignment="1">
      <alignment horizontal="center"/>
    </xf>
    <xf numFmtId="0" fontId="10" fillId="10" borderId="0" xfId="0" applyFont="1" applyFill="1" applyBorder="1" applyAlignment="1">
      <alignment horizontal="left"/>
    </xf>
    <xf numFmtId="0" fontId="10" fillId="10" borderId="0" xfId="0" applyFont="1" applyFill="1" applyBorder="1" applyAlignment="1">
      <alignment horizontal="center"/>
    </xf>
    <xf numFmtId="0" fontId="0" fillId="10" borderId="0" xfId="0" quotePrefix="1" applyFont="1" applyFill="1" applyBorder="1" applyAlignment="1">
      <alignment horizontal="left"/>
    </xf>
    <xf numFmtId="3" fontId="0" fillId="10" borderId="0" xfId="0" applyNumberFormat="1" applyFont="1" applyFill="1" applyBorder="1" applyAlignment="1">
      <alignment horizontal="center"/>
    </xf>
    <xf numFmtId="0" fontId="0" fillId="10" borderId="0" xfId="0" applyFont="1" applyFill="1" applyBorder="1" applyAlignment="1">
      <alignment horizontal="left"/>
    </xf>
    <xf numFmtId="0" fontId="0" fillId="10" borderId="0" xfId="0" applyFill="1" applyBorder="1" applyAlignment="1">
      <alignment horizontal="left"/>
    </xf>
    <xf numFmtId="0" fontId="0" fillId="9" borderId="0" xfId="0" quotePrefix="1" applyFont="1" applyFill="1" applyBorder="1" applyAlignment="1">
      <alignment horizontal="left"/>
    </xf>
    <xf numFmtId="3" fontId="0" fillId="9" borderId="0" xfId="0" applyNumberFormat="1" applyFont="1" applyFill="1" applyBorder="1" applyAlignment="1">
      <alignment horizontal="center"/>
    </xf>
    <xf numFmtId="0" fontId="0" fillId="9" borderId="0" xfId="0" applyFont="1" applyFill="1" applyBorder="1" applyAlignment="1">
      <alignment horizontal="left"/>
    </xf>
    <xf numFmtId="9" fontId="0" fillId="9" borderId="0" xfId="1" applyFont="1" applyFill="1" applyBorder="1" applyAlignment="1">
      <alignment horizontal="center"/>
    </xf>
    <xf numFmtId="9" fontId="0" fillId="9" borderId="0" xfId="0" applyNumberFormat="1" applyFont="1" applyFill="1" applyBorder="1" applyAlignment="1">
      <alignment horizontal="center"/>
    </xf>
    <xf numFmtId="0" fontId="15" fillId="10" borderId="0" xfId="0" applyFont="1" applyFill="1" applyBorder="1" applyAlignment="1">
      <alignment horizontal="center"/>
    </xf>
    <xf numFmtId="0" fontId="6" fillId="10" borderId="0" xfId="0" applyFont="1" applyFill="1" applyAlignment="1">
      <alignment horizontal="center"/>
    </xf>
    <xf numFmtId="0" fontId="9" fillId="10" borderId="0" xfId="0" applyFont="1" applyFill="1" applyAlignment="1">
      <alignment horizontal="center"/>
    </xf>
    <xf numFmtId="0" fontId="8" fillId="10" borderId="0" xfId="0" applyFont="1" applyFill="1" applyBorder="1" applyAlignment="1" applyProtection="1">
      <alignment horizontal="center" vertical="top" wrapText="1" readingOrder="1"/>
      <protection locked="0"/>
    </xf>
    <xf numFmtId="0" fontId="6" fillId="9" borderId="0" xfId="0" applyFont="1" applyFill="1" applyAlignment="1">
      <alignment horizontal="center"/>
    </xf>
    <xf numFmtId="0" fontId="9" fillId="9" borderId="0" xfId="0" applyFont="1" applyFill="1" applyAlignment="1">
      <alignment horizontal="center"/>
    </xf>
    <xf numFmtId="0" fontId="8" fillId="9" borderId="0" xfId="0" applyFont="1" applyFill="1" applyBorder="1" applyAlignment="1" applyProtection="1">
      <alignment horizontal="center" vertical="top" wrapText="1" readingOrder="1"/>
      <protection locked="0"/>
    </xf>
    <xf numFmtId="0" fontId="6" fillId="11" borderId="0" xfId="0" applyFont="1" applyFill="1"/>
    <xf numFmtId="0" fontId="1" fillId="11" borderId="0" xfId="0" applyFont="1" applyFill="1"/>
    <xf numFmtId="9" fontId="8" fillId="10" borderId="0" xfId="1" applyFont="1" applyFill="1" applyAlignment="1">
      <alignment horizontal="center"/>
    </xf>
    <xf numFmtId="9" fontId="1" fillId="10" borderId="0" xfId="1" applyFont="1" applyFill="1" applyAlignment="1">
      <alignment horizontal="center"/>
    </xf>
    <xf numFmtId="9" fontId="8" fillId="9" borderId="0" xfId="1" applyFont="1" applyFill="1" applyAlignment="1">
      <alignment horizontal="center"/>
    </xf>
    <xf numFmtId="9" fontId="1" fillId="9" borderId="0" xfId="1" applyFont="1" applyFill="1" applyAlignment="1">
      <alignment horizontal="center"/>
    </xf>
    <xf numFmtId="0" fontId="8" fillId="10" borderId="0" xfId="0" applyFont="1" applyFill="1" applyAlignment="1">
      <alignment horizontal="center"/>
    </xf>
    <xf numFmtId="0" fontId="1" fillId="10" borderId="0" xfId="0" applyFont="1" applyFill="1" applyAlignment="1">
      <alignment horizontal="center"/>
    </xf>
    <xf numFmtId="0" fontId="8" fillId="9" borderId="0" xfId="0" applyFont="1" applyFill="1" applyAlignment="1">
      <alignment horizontal="center"/>
    </xf>
    <xf numFmtId="0" fontId="1" fillId="9" borderId="0" xfId="0" applyFont="1" applyFill="1" applyAlignment="1">
      <alignment horizontal="center"/>
    </xf>
    <xf numFmtId="3" fontId="1" fillId="9" borderId="0" xfId="0" applyNumberFormat="1" applyFont="1" applyFill="1" applyAlignment="1">
      <alignment horizontal="center"/>
    </xf>
    <xf numFmtId="3" fontId="6" fillId="9" borderId="0" xfId="0" applyNumberFormat="1" applyFont="1" applyFill="1" applyAlignment="1">
      <alignment horizontal="center"/>
    </xf>
    <xf numFmtId="3" fontId="1" fillId="10" borderId="0" xfId="0" applyNumberFormat="1" applyFont="1" applyFill="1" applyAlignment="1">
      <alignment horizontal="center"/>
    </xf>
    <xf numFmtId="0" fontId="9" fillId="10" borderId="0" xfId="0" applyFont="1" applyFill="1" applyBorder="1" applyAlignment="1" applyProtection="1">
      <alignment horizontal="center" vertical="top" wrapText="1" readingOrder="1"/>
      <protection locked="0"/>
    </xf>
    <xf numFmtId="0" fontId="9" fillId="9" borderId="0" xfId="0" applyFont="1" applyFill="1" applyBorder="1" applyAlignment="1" applyProtection="1">
      <alignment horizontal="center" vertical="top" wrapText="1" readingOrder="1"/>
      <protection locked="0"/>
    </xf>
    <xf numFmtId="3" fontId="14" fillId="9" borderId="0" xfId="0" applyNumberFormat="1" applyFont="1" applyFill="1" applyAlignment="1">
      <alignment horizontal="center"/>
    </xf>
    <xf numFmtId="3" fontId="14" fillId="10" borderId="0" xfId="0" applyNumberFormat="1" applyFont="1" applyFill="1" applyAlignment="1">
      <alignment horizontal="center"/>
    </xf>
    <xf numFmtId="3" fontId="16" fillId="9" borderId="0" xfId="0" applyNumberFormat="1" applyFont="1" applyFill="1" applyAlignment="1">
      <alignment horizontal="center"/>
    </xf>
    <xf numFmtId="0" fontId="11" fillId="10" borderId="0" xfId="2" applyFont="1" applyFill="1" applyBorder="1" applyAlignment="1">
      <alignment horizontal="left"/>
    </xf>
    <xf numFmtId="0" fontId="1" fillId="10" borderId="0" xfId="2" applyFont="1" applyFill="1" applyBorder="1" applyAlignment="1">
      <alignment horizontal="left"/>
    </xf>
    <xf numFmtId="3" fontId="11" fillId="10" borderId="0" xfId="2" applyNumberFormat="1" applyFont="1" applyFill="1" applyBorder="1" applyAlignment="1">
      <alignment horizontal="center"/>
    </xf>
    <xf numFmtId="165" fontId="1" fillId="10" borderId="0" xfId="3" applyNumberFormat="1" applyFont="1" applyFill="1" applyBorder="1" applyAlignment="1">
      <alignment horizontal="center"/>
    </xf>
    <xf numFmtId="165" fontId="5" fillId="10" borderId="0" xfId="3" applyNumberFormat="1" applyFont="1" applyFill="1" applyBorder="1" applyAlignment="1">
      <alignment horizontal="center"/>
    </xf>
    <xf numFmtId="0" fontId="5" fillId="10" borderId="0" xfId="2" applyFont="1" applyFill="1" applyBorder="1" applyAlignment="1">
      <alignment horizontal="center"/>
    </xf>
    <xf numFmtId="0" fontId="11" fillId="9" borderId="0" xfId="2" applyFont="1" applyFill="1" applyBorder="1" applyAlignment="1">
      <alignment horizontal="left"/>
    </xf>
    <xf numFmtId="3" fontId="11" fillId="9" borderId="0" xfId="2" applyNumberFormat="1" applyFont="1" applyFill="1" applyBorder="1" applyAlignment="1">
      <alignment horizontal="center"/>
    </xf>
    <xf numFmtId="164" fontId="5" fillId="9" borderId="0" xfId="2" applyNumberFormat="1" applyFont="1" applyFill="1" applyBorder="1" applyAlignment="1">
      <alignment horizontal="center"/>
    </xf>
    <xf numFmtId="3" fontId="5" fillId="9" borderId="0" xfId="2" applyNumberFormat="1" applyFont="1" applyFill="1" applyBorder="1" applyAlignment="1">
      <alignment horizontal="center"/>
    </xf>
    <xf numFmtId="2" fontId="5" fillId="9" borderId="0" xfId="2" applyNumberFormat="1" applyFont="1" applyFill="1" applyBorder="1" applyAlignment="1">
      <alignment horizontal="center"/>
    </xf>
    <xf numFmtId="0" fontId="17" fillId="10" borderId="0" xfId="2" applyFont="1" applyFill="1" applyBorder="1" applyAlignment="1">
      <alignment horizontal="left"/>
    </xf>
    <xf numFmtId="0" fontId="17" fillId="10" borderId="0" xfId="2" applyFont="1" applyFill="1" applyBorder="1" applyAlignment="1">
      <alignment horizontal="center"/>
    </xf>
    <xf numFmtId="0" fontId="0" fillId="0" borderId="0" xfId="0" applyBorder="1"/>
    <xf numFmtId="0" fontId="12" fillId="9" borderId="0" xfId="2" applyFont="1" applyFill="1" applyBorder="1" applyAlignment="1">
      <alignment horizontal="left"/>
    </xf>
    <xf numFmtId="3" fontId="12" fillId="9" borderId="0" xfId="2" applyNumberFormat="1" applyFont="1" applyFill="1" applyBorder="1" applyAlignment="1">
      <alignment horizontal="center"/>
    </xf>
    <xf numFmtId="3" fontId="15" fillId="9" borderId="0" xfId="2" applyNumberFormat="1" applyFont="1" applyFill="1" applyBorder="1" applyAlignment="1">
      <alignment horizontal="center"/>
    </xf>
    <xf numFmtId="2" fontId="15" fillId="9" borderId="0" xfId="2" applyNumberFormat="1" applyFont="1" applyFill="1" applyBorder="1" applyAlignment="1">
      <alignment horizontal="center"/>
    </xf>
    <xf numFmtId="0" fontId="12" fillId="10" borderId="0" xfId="2" applyFont="1" applyFill="1" applyBorder="1" applyAlignment="1">
      <alignment horizontal="left"/>
    </xf>
    <xf numFmtId="165" fontId="0" fillId="10" borderId="0" xfId="3" applyNumberFormat="1" applyFont="1" applyFill="1" applyBorder="1" applyAlignment="1">
      <alignment horizontal="center"/>
    </xf>
    <xf numFmtId="165" fontId="15" fillId="10" borderId="0" xfId="3" applyNumberFormat="1" applyFont="1" applyFill="1" applyBorder="1" applyAlignment="1">
      <alignment horizontal="center"/>
    </xf>
    <xf numFmtId="0" fontId="0" fillId="10" borderId="0" xfId="2" applyFont="1" applyFill="1" applyBorder="1" applyAlignment="1">
      <alignment horizontal="left"/>
    </xf>
    <xf numFmtId="3" fontId="12" fillId="10" borderId="0" xfId="2" applyNumberFormat="1" applyFont="1" applyFill="1" applyBorder="1" applyAlignment="1">
      <alignment horizontal="center"/>
    </xf>
    <xf numFmtId="3" fontId="15" fillId="10" borderId="0" xfId="2" applyNumberFormat="1" applyFont="1" applyFill="1" applyBorder="1" applyAlignment="1">
      <alignment horizontal="center"/>
    </xf>
    <xf numFmtId="0" fontId="1" fillId="0" borderId="0" xfId="0" applyFont="1" applyAlignment="1">
      <alignment horizontal="left" wrapText="1"/>
    </xf>
    <xf numFmtId="0" fontId="18" fillId="8" borderId="0" xfId="0" applyFont="1" applyFill="1" applyAlignment="1">
      <alignment horizontal="left"/>
    </xf>
  </cellXfs>
  <cellStyles count="5">
    <cellStyle name="Comma 2" xfId="4"/>
    <cellStyle name="Normal" xfId="0" builtinId="0"/>
    <cellStyle name="Normal 2" xfId="2"/>
    <cellStyle name="Percent" xfId="1" builtinId="5"/>
    <cellStyle name="Percent 2" xfId="3"/>
  </cellStyles>
  <dxfs count="0"/>
  <tableStyles count="0" defaultTableStyle="TableStyleMedium2" defaultPivotStyle="PivotStyleLight16"/>
  <colors>
    <mruColors>
      <color rgb="FFFFFF99"/>
      <color rgb="FFFFFFCC"/>
      <color rgb="FFFFFFFF"/>
      <color rgb="FFFFFF66"/>
      <color rgb="FFCC0000"/>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_Thailand/Model/New%20RAP%20model_20121015/RAP_Thailand_21.09.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Summary"/>
      <sheetName val="POP"/>
      <sheetName val="EAP"/>
      <sheetName val="LPR (AR)"/>
      <sheetName val="ECO"/>
      <sheetName val="GGO(SQ)"/>
      <sheetName val="CHILD "/>
      <sheetName val="MAT "/>
      <sheetName val="SICKNESS"/>
      <sheetName val="WORKING AGE"/>
      <sheetName val="PENS"/>
      <sheetName val="DIS"/>
      <sheetName val="HEALTH"/>
      <sheetName val="GGO(BS)"/>
    </sheetNames>
    <sheetDataSet>
      <sheetData sheetId="0" refreshError="1"/>
      <sheetData sheetId="1" refreshError="1"/>
      <sheetData sheetId="2" refreshError="1"/>
      <sheetData sheetId="3" refreshError="1">
        <row r="41">
          <cell r="G41">
            <v>2403.9988790087896</v>
          </cell>
          <cell r="H41">
            <v>2442.2869939879233</v>
          </cell>
          <cell r="I41">
            <v>2463.1348394779798</v>
          </cell>
          <cell r="J41">
            <v>2360.9108691626916</v>
          </cell>
          <cell r="K41">
            <v>2438.1191975815373</v>
          </cell>
          <cell r="L41">
            <v>2384.654506722391</v>
          </cell>
          <cell r="M41">
            <v>2344.3330973427865</v>
          </cell>
          <cell r="N41">
            <v>2291.5424057840287</v>
          </cell>
          <cell r="O41">
            <v>2314.079047992092</v>
          </cell>
          <cell r="P41">
            <v>2209.2289327326025</v>
          </cell>
          <cell r="Q41">
            <v>2248.2800517160267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G17"/>
  <sheetViews>
    <sheetView tabSelected="1" zoomScaleNormal="100" workbookViewId="0">
      <selection activeCell="A19" sqref="A19"/>
    </sheetView>
  </sheetViews>
  <sheetFormatPr defaultRowHeight="15"/>
  <cols>
    <col min="1" max="7" width="14.5703125" style="4" customWidth="1"/>
    <col min="8" max="16384" width="9.140625" style="4"/>
  </cols>
  <sheetData>
    <row r="1" spans="1:7" ht="18.75">
      <c r="A1" s="171" t="s">
        <v>58</v>
      </c>
      <c r="B1" s="171"/>
      <c r="C1" s="171"/>
    </row>
    <row r="3" spans="1:7" ht="17.25">
      <c r="A3" s="33" t="s">
        <v>30</v>
      </c>
    </row>
    <row r="4" spans="1:7" ht="29.25" customHeight="1">
      <c r="A4" s="170" t="s">
        <v>31</v>
      </c>
      <c r="B4" s="170"/>
      <c r="C4" s="170"/>
      <c r="D4" s="170"/>
      <c r="E4" s="170"/>
      <c r="F4" s="170"/>
      <c r="G4" s="170"/>
    </row>
    <row r="5" spans="1:7" ht="15.75" thickBot="1"/>
    <row r="6" spans="1:7" ht="15" customHeight="1" thickBot="1">
      <c r="A6" s="23" t="s">
        <v>0</v>
      </c>
      <c r="B6" s="23" t="s">
        <v>40</v>
      </c>
      <c r="C6" s="23" t="s">
        <v>1</v>
      </c>
      <c r="D6" s="23" t="s">
        <v>41</v>
      </c>
      <c r="E6" s="23" t="s">
        <v>42</v>
      </c>
      <c r="F6" s="23" t="s">
        <v>43</v>
      </c>
      <c r="G6" s="23" t="s">
        <v>44</v>
      </c>
    </row>
    <row r="7" spans="1:7" ht="16.5" thickTop="1" thickBot="1">
      <c r="A7" s="10">
        <v>0</v>
      </c>
      <c r="B7" s="11">
        <v>200</v>
      </c>
      <c r="C7" s="10">
        <v>0.02</v>
      </c>
      <c r="D7" s="10">
        <f>B7*C7</f>
        <v>4</v>
      </c>
      <c r="E7" s="12">
        <v>190</v>
      </c>
      <c r="F7" s="13"/>
      <c r="G7" s="12">
        <v>180</v>
      </c>
    </row>
    <row r="8" spans="1:7" ht="15.75" thickBot="1">
      <c r="A8" s="18" t="s">
        <v>8</v>
      </c>
      <c r="B8" s="19">
        <v>200</v>
      </c>
      <c r="C8" s="20">
        <v>5.0000000000000001E-3</v>
      </c>
      <c r="D8" s="20">
        <f t="shared" ref="D8:D11" si="0">B8*C8</f>
        <v>1</v>
      </c>
      <c r="E8" s="21"/>
      <c r="F8" s="22"/>
      <c r="G8" s="21"/>
    </row>
    <row r="9" spans="1:7" ht="15.75" thickBot="1">
      <c r="A9" s="14" t="s">
        <v>6</v>
      </c>
      <c r="B9" s="6">
        <v>200</v>
      </c>
      <c r="C9" s="7">
        <v>5.0000000000000001E-3</v>
      </c>
      <c r="D9" s="7">
        <f t="shared" si="0"/>
        <v>1</v>
      </c>
      <c r="E9" s="8"/>
      <c r="F9" s="9"/>
      <c r="G9" s="8"/>
    </row>
    <row r="10" spans="1:7" ht="15.75" thickBot="1">
      <c r="A10" s="18" t="s">
        <v>7</v>
      </c>
      <c r="B10" s="19">
        <v>200</v>
      </c>
      <c r="C10" s="20">
        <v>5.0000000000000001E-3</v>
      </c>
      <c r="D10" s="20">
        <f t="shared" si="0"/>
        <v>1</v>
      </c>
      <c r="E10" s="21"/>
      <c r="F10" s="22"/>
      <c r="G10" s="21"/>
    </row>
    <row r="11" spans="1:7" ht="15.75" thickBot="1">
      <c r="A11" s="14" t="s">
        <v>9</v>
      </c>
      <c r="B11" s="6">
        <v>200</v>
      </c>
      <c r="C11" s="7">
        <v>5.0000000000000001E-3</v>
      </c>
      <c r="D11" s="7">
        <f t="shared" si="0"/>
        <v>1</v>
      </c>
      <c r="E11" s="8"/>
      <c r="F11" s="9"/>
      <c r="G11" s="8"/>
    </row>
    <row r="12" spans="1:7" s="24" customFormat="1" ht="15.75" thickBot="1">
      <c r="A12" s="17"/>
      <c r="B12" s="16"/>
      <c r="C12" s="17"/>
      <c r="D12" s="17"/>
      <c r="E12" s="25"/>
      <c r="F12" s="26"/>
      <c r="G12" s="25"/>
    </row>
    <row r="13" spans="1:7" ht="15.75" thickBot="1">
      <c r="A13" s="14" t="s">
        <v>12</v>
      </c>
      <c r="B13" s="6">
        <v>25</v>
      </c>
      <c r="C13" s="7">
        <v>0.5</v>
      </c>
      <c r="D13" s="7">
        <f t="shared" ref="D13:D17" si="1">B13*C13</f>
        <v>12.5</v>
      </c>
      <c r="E13" s="15">
        <v>35</v>
      </c>
      <c r="F13" s="8"/>
      <c r="G13" s="15">
        <v>30</v>
      </c>
    </row>
    <row r="14" spans="1:7" ht="15.75" thickBot="1">
      <c r="A14" s="18" t="s">
        <v>10</v>
      </c>
      <c r="B14" s="19">
        <v>20</v>
      </c>
      <c r="C14" s="20">
        <v>0.6</v>
      </c>
      <c r="D14" s="20">
        <f t="shared" si="1"/>
        <v>12</v>
      </c>
      <c r="E14" s="21"/>
      <c r="F14" s="21"/>
      <c r="G14" s="21"/>
    </row>
    <row r="15" spans="1:7" ht="15.75" thickBot="1">
      <c r="A15" s="14" t="s">
        <v>11</v>
      </c>
      <c r="B15" s="6">
        <v>15</v>
      </c>
      <c r="C15" s="7">
        <v>0.7</v>
      </c>
      <c r="D15" s="7">
        <f t="shared" si="1"/>
        <v>10.5</v>
      </c>
      <c r="E15" s="8"/>
      <c r="F15" s="8"/>
      <c r="G15" s="8"/>
    </row>
    <row r="16" spans="1:7" ht="15.75" thickBot="1">
      <c r="A16" s="18" t="s">
        <v>13</v>
      </c>
      <c r="B16" s="19">
        <v>10</v>
      </c>
      <c r="C16" s="20">
        <v>0.8</v>
      </c>
      <c r="D16" s="20">
        <f t="shared" si="1"/>
        <v>8</v>
      </c>
      <c r="E16" s="21"/>
      <c r="F16" s="21"/>
      <c r="G16" s="21"/>
    </row>
    <row r="17" spans="1:7" ht="15.75" thickBot="1">
      <c r="A17" s="14">
        <v>100</v>
      </c>
      <c r="B17" s="6">
        <v>5</v>
      </c>
      <c r="C17" s="7">
        <v>1</v>
      </c>
      <c r="D17" s="7">
        <f t="shared" si="1"/>
        <v>5</v>
      </c>
      <c r="E17" s="8"/>
      <c r="F17" s="8"/>
      <c r="G17" s="8"/>
    </row>
  </sheetData>
  <mergeCells count="2">
    <mergeCell ref="A4:G4"/>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H31"/>
  <sheetViews>
    <sheetView zoomScaleNormal="100" workbookViewId="0">
      <selection activeCell="A15" sqref="A15"/>
    </sheetView>
  </sheetViews>
  <sheetFormatPr defaultRowHeight="15"/>
  <cols>
    <col min="1" max="8" width="14.28515625" style="4" customWidth="1"/>
    <col min="9" max="16384" width="9.140625" style="4"/>
  </cols>
  <sheetData>
    <row r="1" spans="1:8" ht="17.25">
      <c r="A1" s="33" t="s">
        <v>36</v>
      </c>
    </row>
    <row r="2" spans="1:8" ht="15.75" thickBot="1"/>
    <row r="3" spans="1:8" ht="15" customHeight="1" thickBot="1">
      <c r="A3" s="34" t="s">
        <v>0</v>
      </c>
      <c r="B3" s="34" t="s">
        <v>40</v>
      </c>
      <c r="C3" s="34" t="s">
        <v>1</v>
      </c>
      <c r="D3" s="34" t="s">
        <v>41</v>
      </c>
      <c r="E3" s="34" t="s">
        <v>42</v>
      </c>
      <c r="F3" s="34" t="s">
        <v>43</v>
      </c>
      <c r="G3" s="34" t="s">
        <v>44</v>
      </c>
    </row>
    <row r="4" spans="1:8" ht="16.5" thickTop="1" thickBot="1">
      <c r="A4" s="10">
        <v>0</v>
      </c>
      <c r="B4" s="11">
        <v>200</v>
      </c>
      <c r="C4" s="10">
        <v>0.02</v>
      </c>
      <c r="D4" s="10">
        <f>B4*C4</f>
        <v>4</v>
      </c>
      <c r="E4" s="35">
        <v>190</v>
      </c>
      <c r="F4" s="36">
        <f>C4*E4</f>
        <v>3.8000000000000003</v>
      </c>
      <c r="G4" s="35">
        <v>180</v>
      </c>
    </row>
    <row r="5" spans="1:8" ht="15.75" thickBot="1">
      <c r="A5" s="18" t="s">
        <v>8</v>
      </c>
      <c r="B5" s="19">
        <v>200</v>
      </c>
      <c r="C5" s="20">
        <v>5.0000000000000001E-3</v>
      </c>
      <c r="D5" s="20">
        <f t="shared" ref="D5:D8" si="0">B5*C5</f>
        <v>1</v>
      </c>
      <c r="E5" s="37">
        <f>B4-D4</f>
        <v>196</v>
      </c>
      <c r="F5" s="38">
        <f t="shared" ref="F5:F8" si="1">C5*E5</f>
        <v>0.98</v>
      </c>
      <c r="G5" s="37">
        <f>E4-F4</f>
        <v>186.2</v>
      </c>
    </row>
    <row r="6" spans="1:8" ht="15.75" thickBot="1">
      <c r="A6" s="14" t="s">
        <v>6</v>
      </c>
      <c r="B6" s="6">
        <v>200</v>
      </c>
      <c r="C6" s="7">
        <v>5.0000000000000001E-3</v>
      </c>
      <c r="D6" s="7">
        <f t="shared" si="0"/>
        <v>1</v>
      </c>
      <c r="E6" s="39">
        <f>B5-D5</f>
        <v>199</v>
      </c>
      <c r="F6" s="40">
        <f t="shared" si="1"/>
        <v>0.995</v>
      </c>
      <c r="G6" s="39">
        <f t="shared" ref="G6:G8" si="2">E5-F5</f>
        <v>195.02</v>
      </c>
    </row>
    <row r="7" spans="1:8" ht="15.75" thickBot="1">
      <c r="A7" s="18" t="s">
        <v>7</v>
      </c>
      <c r="B7" s="19">
        <v>200</v>
      </c>
      <c r="C7" s="20">
        <v>5.0000000000000001E-3</v>
      </c>
      <c r="D7" s="20">
        <f t="shared" si="0"/>
        <v>1</v>
      </c>
      <c r="E7" s="37">
        <f>B6-D6</f>
        <v>199</v>
      </c>
      <c r="F7" s="38">
        <f t="shared" si="1"/>
        <v>0.995</v>
      </c>
      <c r="G7" s="37">
        <f t="shared" si="2"/>
        <v>198.005</v>
      </c>
    </row>
    <row r="8" spans="1:8" ht="15.75" thickBot="1">
      <c r="A8" s="14" t="s">
        <v>9</v>
      </c>
      <c r="B8" s="6">
        <v>200</v>
      </c>
      <c r="C8" s="7">
        <v>5.0000000000000001E-3</v>
      </c>
      <c r="D8" s="7">
        <f t="shared" si="0"/>
        <v>1</v>
      </c>
      <c r="E8" s="39">
        <f>B7-D7</f>
        <v>199</v>
      </c>
      <c r="F8" s="40">
        <f t="shared" si="1"/>
        <v>0.995</v>
      </c>
      <c r="G8" s="39">
        <f t="shared" si="2"/>
        <v>198.005</v>
      </c>
    </row>
    <row r="9" spans="1:8" s="24" customFormat="1" ht="15.75" thickBot="1">
      <c r="A9" s="17"/>
      <c r="B9" s="16"/>
      <c r="C9" s="17"/>
      <c r="D9" s="17"/>
      <c r="E9" s="41"/>
      <c r="F9" s="42"/>
      <c r="G9" s="41"/>
    </row>
    <row r="10" spans="1:8" ht="15.75" thickBot="1">
      <c r="A10" s="43" t="s">
        <v>12</v>
      </c>
      <c r="B10" s="19">
        <v>25</v>
      </c>
      <c r="C10" s="20">
        <v>0.5</v>
      </c>
      <c r="D10" s="20">
        <f t="shared" ref="D10:D14" si="3">B10*C10</f>
        <v>12.5</v>
      </c>
      <c r="E10" s="44">
        <v>35</v>
      </c>
      <c r="F10" s="37">
        <f>C10*E10</f>
        <v>17.5</v>
      </c>
      <c r="G10" s="44">
        <v>30</v>
      </c>
    </row>
    <row r="11" spans="1:8" ht="15.75" thickBot="1">
      <c r="A11" s="5" t="s">
        <v>10</v>
      </c>
      <c r="B11" s="6">
        <v>20</v>
      </c>
      <c r="C11" s="7">
        <v>0.6</v>
      </c>
      <c r="D11" s="7">
        <f t="shared" si="3"/>
        <v>12</v>
      </c>
      <c r="E11" s="39">
        <f>B10-D10</f>
        <v>12.5</v>
      </c>
      <c r="F11" s="39">
        <f t="shared" ref="F11:F14" si="4">C11*E11</f>
        <v>7.5</v>
      </c>
      <c r="G11" s="39">
        <f t="shared" ref="G11:G13" si="5">E10-F10</f>
        <v>17.5</v>
      </c>
    </row>
    <row r="12" spans="1:8" ht="15.75" thickBot="1">
      <c r="A12" s="43" t="s">
        <v>11</v>
      </c>
      <c r="B12" s="19">
        <v>15</v>
      </c>
      <c r="C12" s="20">
        <v>0.7</v>
      </c>
      <c r="D12" s="20">
        <f t="shared" si="3"/>
        <v>10.5</v>
      </c>
      <c r="E12" s="37">
        <f>B11-D11</f>
        <v>8</v>
      </c>
      <c r="F12" s="37">
        <f t="shared" si="4"/>
        <v>5.6</v>
      </c>
      <c r="G12" s="37">
        <f t="shared" si="5"/>
        <v>5</v>
      </c>
    </row>
    <row r="13" spans="1:8" ht="15.75" thickBot="1">
      <c r="A13" s="5" t="s">
        <v>13</v>
      </c>
      <c r="B13" s="6">
        <v>10</v>
      </c>
      <c r="C13" s="7">
        <v>0.8</v>
      </c>
      <c r="D13" s="7">
        <f t="shared" si="3"/>
        <v>8</v>
      </c>
      <c r="E13" s="39">
        <f>B12-D12</f>
        <v>4.5</v>
      </c>
      <c r="F13" s="39">
        <f t="shared" si="4"/>
        <v>3.6</v>
      </c>
      <c r="G13" s="39">
        <f t="shared" si="5"/>
        <v>2.4000000000000004</v>
      </c>
    </row>
    <row r="14" spans="1:8" ht="15.75" thickBot="1">
      <c r="A14" s="43">
        <v>100</v>
      </c>
      <c r="B14" s="19">
        <v>5</v>
      </c>
      <c r="C14" s="20">
        <v>1</v>
      </c>
      <c r="D14" s="20">
        <f t="shared" si="3"/>
        <v>5</v>
      </c>
      <c r="E14" s="37">
        <f>B13-D13</f>
        <v>2</v>
      </c>
      <c r="F14" s="37">
        <f t="shared" si="4"/>
        <v>2</v>
      </c>
      <c r="G14" s="37">
        <f>E13-F13</f>
        <v>0.89999999999999991</v>
      </c>
    </row>
    <row r="15" spans="1:8" ht="15.75" thickBot="1"/>
    <row r="16" spans="1:8" ht="31.5" customHeight="1" thickBot="1">
      <c r="A16" s="34" t="s">
        <v>0</v>
      </c>
      <c r="B16" s="34" t="s">
        <v>45</v>
      </c>
      <c r="C16" s="34" t="s">
        <v>47</v>
      </c>
      <c r="D16" s="34" t="s">
        <v>46</v>
      </c>
      <c r="E16" s="34" t="s">
        <v>42</v>
      </c>
      <c r="F16" s="34" t="s">
        <v>48</v>
      </c>
      <c r="G16" s="34" t="s">
        <v>41</v>
      </c>
      <c r="H16" s="34" t="s">
        <v>44</v>
      </c>
    </row>
    <row r="17" spans="1:8" ht="16.5" thickTop="1" thickBot="1">
      <c r="A17" s="45">
        <v>0</v>
      </c>
      <c r="B17" s="46">
        <v>200</v>
      </c>
      <c r="C17" s="45">
        <v>0.02</v>
      </c>
      <c r="D17" s="45">
        <f>B17*C17</f>
        <v>4</v>
      </c>
      <c r="E17" s="47">
        <v>190</v>
      </c>
      <c r="F17" s="48">
        <v>0.02</v>
      </c>
      <c r="G17" s="49">
        <f>F17*E17</f>
        <v>3.8000000000000003</v>
      </c>
      <c r="H17" s="50">
        <v>180</v>
      </c>
    </row>
    <row r="18" spans="1:8" ht="15.75" thickBot="1">
      <c r="A18" s="51" t="s">
        <v>8</v>
      </c>
      <c r="B18" s="52">
        <v>200</v>
      </c>
      <c r="C18" s="53">
        <v>5.0000000000000001E-3</v>
      </c>
      <c r="D18" s="53">
        <f t="shared" ref="D18:D27" si="6">B18*C18</f>
        <v>1</v>
      </c>
      <c r="E18" s="54">
        <f>B17-C17*B17</f>
        <v>196</v>
      </c>
      <c r="F18" s="55">
        <v>5.0000000000000001E-3</v>
      </c>
      <c r="G18" s="56">
        <f>E18*F18</f>
        <v>0.98</v>
      </c>
      <c r="H18" s="57">
        <f>E17-G17</f>
        <v>186.2</v>
      </c>
    </row>
    <row r="19" spans="1:8" ht="15.75" thickBot="1">
      <c r="A19" s="58" t="s">
        <v>6</v>
      </c>
      <c r="B19" s="59">
        <v>200</v>
      </c>
      <c r="C19" s="60">
        <v>5.0000000000000001E-3</v>
      </c>
      <c r="D19" s="60">
        <f t="shared" si="6"/>
        <v>1</v>
      </c>
      <c r="E19" s="61">
        <f>B18-B18*C18</f>
        <v>199</v>
      </c>
      <c r="F19" s="53">
        <v>5.0000000000000001E-3</v>
      </c>
      <c r="G19" s="62">
        <f>E19*F19</f>
        <v>0.995</v>
      </c>
      <c r="H19" s="54">
        <f>E18-G18</f>
        <v>195.02</v>
      </c>
    </row>
    <row r="20" spans="1:8" ht="15.75" thickBot="1">
      <c r="A20" s="63" t="s">
        <v>7</v>
      </c>
      <c r="B20" s="64">
        <v>200</v>
      </c>
      <c r="C20" s="65">
        <v>5.0000000000000001E-3</v>
      </c>
      <c r="D20" s="65">
        <f t="shared" si="6"/>
        <v>1</v>
      </c>
      <c r="E20" s="44">
        <f>B19*(1-C19)</f>
        <v>199</v>
      </c>
      <c r="F20" s="60">
        <v>5.0000000000000001E-3</v>
      </c>
      <c r="G20" s="66">
        <f>E20*F20</f>
        <v>0.995</v>
      </c>
      <c r="H20" s="61">
        <f>E19-G19</f>
        <v>198.005</v>
      </c>
    </row>
    <row r="21" spans="1:8" ht="15.75" thickBot="1">
      <c r="A21" s="67" t="s">
        <v>9</v>
      </c>
      <c r="B21" s="68">
        <v>200</v>
      </c>
      <c r="C21" s="69">
        <v>5.0000000000000001E-3</v>
      </c>
      <c r="D21" s="69">
        <f t="shared" si="6"/>
        <v>1</v>
      </c>
      <c r="E21" s="70">
        <f>B20*(1-C20)</f>
        <v>199</v>
      </c>
      <c r="F21" s="65">
        <v>5.0000000000000001E-3</v>
      </c>
      <c r="G21" s="71">
        <f>E21*F21</f>
        <v>0.995</v>
      </c>
      <c r="H21" s="44">
        <f>E20-G20</f>
        <v>198.005</v>
      </c>
    </row>
    <row r="22" spans="1:8" ht="15.75" thickBot="1">
      <c r="A22" s="72"/>
      <c r="B22" s="73"/>
      <c r="C22" s="72"/>
      <c r="D22" s="72"/>
      <c r="E22" s="74"/>
      <c r="F22" s="74"/>
      <c r="G22" s="75"/>
      <c r="H22" s="74"/>
    </row>
    <row r="23" spans="1:8" ht="15.75" thickBot="1">
      <c r="A23" s="76" t="s">
        <v>12</v>
      </c>
      <c r="B23" s="77">
        <v>25</v>
      </c>
      <c r="C23" s="78">
        <v>0.5</v>
      </c>
      <c r="D23" s="78">
        <f t="shared" ref="D23:D25" si="7">B23*C23</f>
        <v>12.5</v>
      </c>
      <c r="E23" s="79">
        <v>35</v>
      </c>
      <c r="F23" s="80">
        <f>C23</f>
        <v>0.5</v>
      </c>
      <c r="G23" s="79">
        <f>E23*F23</f>
        <v>17.5</v>
      </c>
      <c r="H23" s="79">
        <v>30</v>
      </c>
    </row>
    <row r="24" spans="1:8" ht="15.75" thickBot="1">
      <c r="A24" s="81" t="s">
        <v>10</v>
      </c>
      <c r="B24" s="82">
        <v>20</v>
      </c>
      <c r="C24" s="83">
        <v>0.6</v>
      </c>
      <c r="D24" s="83">
        <f t="shared" si="7"/>
        <v>12</v>
      </c>
      <c r="E24" s="84">
        <f>B23-D23</f>
        <v>12.5</v>
      </c>
      <c r="F24" s="85">
        <f>C24</f>
        <v>0.6</v>
      </c>
      <c r="G24" s="84">
        <f>E24*F24</f>
        <v>7.5</v>
      </c>
      <c r="H24" s="86">
        <f>E23-G23</f>
        <v>17.5</v>
      </c>
    </row>
    <row r="25" spans="1:8" ht="15.75" thickBot="1">
      <c r="A25" s="87" t="s">
        <v>11</v>
      </c>
      <c r="B25" s="88">
        <v>15</v>
      </c>
      <c r="C25" s="89">
        <v>0.7</v>
      </c>
      <c r="D25" s="89">
        <f t="shared" si="7"/>
        <v>10.5</v>
      </c>
      <c r="E25" s="57">
        <f>B24-D24</f>
        <v>8</v>
      </c>
      <c r="F25" s="90">
        <f>C25</f>
        <v>0.7</v>
      </c>
      <c r="G25" s="57">
        <f>E25*F25</f>
        <v>5.6</v>
      </c>
      <c r="H25" s="84">
        <f>E24-G24</f>
        <v>5</v>
      </c>
    </row>
    <row r="26" spans="1:8" ht="15.75" thickBot="1">
      <c r="A26" s="91" t="s">
        <v>13</v>
      </c>
      <c r="B26" s="92">
        <v>10</v>
      </c>
      <c r="C26" s="93">
        <v>0.8</v>
      </c>
      <c r="D26" s="93">
        <f t="shared" si="6"/>
        <v>8</v>
      </c>
      <c r="E26" s="94">
        <f>B25-D25</f>
        <v>4.5</v>
      </c>
      <c r="F26" s="95">
        <f>C26</f>
        <v>0.8</v>
      </c>
      <c r="G26" s="94">
        <f>E26*F26</f>
        <v>3.6</v>
      </c>
      <c r="H26" s="57">
        <f>E25-G25</f>
        <v>2.4000000000000004</v>
      </c>
    </row>
    <row r="27" spans="1:8" ht="15.75" thickBot="1">
      <c r="A27" s="67">
        <v>100</v>
      </c>
      <c r="B27" s="68">
        <v>5</v>
      </c>
      <c r="C27" s="69">
        <v>1</v>
      </c>
      <c r="D27" s="69">
        <f t="shared" si="6"/>
        <v>5</v>
      </c>
      <c r="E27" s="96">
        <f>B26-D26</f>
        <v>2</v>
      </c>
      <c r="F27" s="96">
        <f>C27</f>
        <v>1</v>
      </c>
      <c r="G27" s="96">
        <f>E27*F27</f>
        <v>2</v>
      </c>
      <c r="H27" s="94">
        <f>E26-G26</f>
        <v>0.89999999999999991</v>
      </c>
    </row>
    <row r="28" spans="1:8">
      <c r="A28" s="97"/>
      <c r="B28" s="97"/>
      <c r="C28" s="97"/>
      <c r="D28" s="97"/>
      <c r="E28" s="97"/>
      <c r="F28" s="97"/>
      <c r="G28" s="97"/>
      <c r="H28" s="98">
        <f>E27-G27</f>
        <v>0</v>
      </c>
    </row>
    <row r="29" spans="1:8">
      <c r="A29" s="97"/>
      <c r="B29" s="97"/>
      <c r="C29" s="97"/>
      <c r="D29" s="97"/>
      <c r="E29" s="97"/>
      <c r="F29" s="97"/>
      <c r="G29" s="97"/>
      <c r="H29" s="97"/>
    </row>
    <row r="30" spans="1:8">
      <c r="A30" s="97"/>
      <c r="B30" s="97"/>
      <c r="C30" s="97"/>
      <c r="D30" s="97"/>
      <c r="E30" s="97"/>
      <c r="F30" s="97"/>
      <c r="G30" s="97"/>
      <c r="H30" s="97"/>
    </row>
    <row r="31" spans="1:8">
      <c r="A31" s="97"/>
      <c r="B31" s="97"/>
      <c r="C31" s="97"/>
      <c r="D31" s="97"/>
      <c r="E31" s="97"/>
      <c r="F31" s="97"/>
      <c r="G31" s="97"/>
      <c r="H31" s="9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D12"/>
  <sheetViews>
    <sheetView workbookViewId="0">
      <selection activeCell="A13" sqref="A13"/>
    </sheetView>
  </sheetViews>
  <sheetFormatPr defaultRowHeight="15"/>
  <cols>
    <col min="1" max="1" width="30.85546875" style="29" customWidth="1"/>
    <col min="2" max="4" width="10.7109375" style="4" customWidth="1"/>
    <col min="5" max="16384" width="9.140625" style="4"/>
  </cols>
  <sheetData>
    <row r="1" spans="1:4" ht="17.25">
      <c r="A1" s="33" t="s">
        <v>32</v>
      </c>
    </row>
    <row r="2" spans="1:4" ht="75" customHeight="1">
      <c r="A2" s="170" t="s">
        <v>50</v>
      </c>
      <c r="B2" s="170"/>
      <c r="C2" s="170"/>
      <c r="D2" s="170"/>
    </row>
    <row r="3" spans="1:4">
      <c r="A3" s="27"/>
      <c r="B3" s="28"/>
      <c r="C3" s="28"/>
      <c r="D3" s="28"/>
    </row>
    <row r="4" spans="1:4">
      <c r="A4" s="99" t="s">
        <v>5</v>
      </c>
      <c r="B4" s="100">
        <v>2010</v>
      </c>
      <c r="C4" s="100">
        <v>2011</v>
      </c>
      <c r="D4" s="100">
        <v>2012</v>
      </c>
    </row>
    <row r="5" spans="1:4">
      <c r="A5" s="105" t="s">
        <v>14</v>
      </c>
      <c r="B5" s="106">
        <v>200</v>
      </c>
      <c r="C5" s="106">
        <v>240</v>
      </c>
      <c r="D5" s="106">
        <v>300</v>
      </c>
    </row>
    <row r="6" spans="1:4">
      <c r="A6" s="101" t="s">
        <v>2</v>
      </c>
      <c r="B6" s="102">
        <v>700</v>
      </c>
      <c r="C6" s="102">
        <v>840</v>
      </c>
      <c r="D6" s="102">
        <v>1050</v>
      </c>
    </row>
    <row r="7" spans="1:4">
      <c r="A7" s="105" t="s">
        <v>3</v>
      </c>
      <c r="B7" s="106">
        <v>100</v>
      </c>
      <c r="C7" s="106">
        <v>120</v>
      </c>
      <c r="D7" s="106">
        <v>150</v>
      </c>
    </row>
    <row r="8" spans="1:4">
      <c r="A8" s="103" t="s">
        <v>4</v>
      </c>
      <c r="B8" s="102">
        <f>SUM(B5:B7)</f>
        <v>1000</v>
      </c>
      <c r="C8" s="102">
        <f t="shared" ref="C8:D8" si="0">SUM(C5:C7)</f>
        <v>1200</v>
      </c>
      <c r="D8" s="102">
        <f t="shared" si="0"/>
        <v>1500</v>
      </c>
    </row>
    <row r="9" spans="1:4">
      <c r="A9" s="107" t="s">
        <v>15</v>
      </c>
      <c r="B9" s="108">
        <v>0.8</v>
      </c>
      <c r="C9" s="108">
        <v>0.75</v>
      </c>
      <c r="D9" s="108">
        <v>0.7</v>
      </c>
    </row>
    <row r="10" spans="1:4">
      <c r="A10" s="103" t="s">
        <v>16</v>
      </c>
      <c r="B10" s="104"/>
      <c r="C10" s="104"/>
      <c r="D10" s="104"/>
    </row>
    <row r="11" spans="1:4">
      <c r="A11" s="107" t="s">
        <v>17</v>
      </c>
      <c r="B11" s="109">
        <v>0.05</v>
      </c>
      <c r="C11" s="109">
        <v>0.05</v>
      </c>
      <c r="D11" s="109">
        <v>0.05</v>
      </c>
    </row>
    <row r="12" spans="1:4">
      <c r="A12" s="103" t="s">
        <v>49</v>
      </c>
      <c r="B12" s="104"/>
      <c r="C12" s="104"/>
      <c r="D12" s="104"/>
    </row>
  </sheetData>
  <mergeCells count="1">
    <mergeCell ref="A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11"/>
  <sheetViews>
    <sheetView workbookViewId="0">
      <selection activeCell="A12" sqref="A12"/>
    </sheetView>
  </sheetViews>
  <sheetFormatPr defaultRowHeight="15.75"/>
  <cols>
    <col min="1" max="1" width="30.85546875" style="2" customWidth="1"/>
    <col min="2" max="4" width="10.7109375" style="1" customWidth="1"/>
    <col min="5" max="16384" width="9.140625" style="1"/>
  </cols>
  <sheetData>
    <row r="1" spans="1:4" ht="17.25">
      <c r="A1" s="33" t="s">
        <v>37</v>
      </c>
      <c r="B1" s="30"/>
      <c r="C1" s="30"/>
      <c r="D1" s="30"/>
    </row>
    <row r="2" spans="1:4">
      <c r="A2" s="31"/>
      <c r="B2" s="32"/>
      <c r="C2" s="32"/>
      <c r="D2" s="32"/>
    </row>
    <row r="3" spans="1:4">
      <c r="A3" s="110" t="s">
        <v>5</v>
      </c>
      <c r="B3" s="111">
        <v>2010</v>
      </c>
      <c r="C3" s="111">
        <v>2011</v>
      </c>
      <c r="D3" s="111">
        <v>2012</v>
      </c>
    </row>
    <row r="4" spans="1:4">
      <c r="A4" s="116" t="s">
        <v>14</v>
      </c>
      <c r="B4" s="117">
        <v>200</v>
      </c>
      <c r="C4" s="117">
        <v>240</v>
      </c>
      <c r="D4" s="117">
        <v>300</v>
      </c>
    </row>
    <row r="5" spans="1:4">
      <c r="A5" s="112" t="s">
        <v>2</v>
      </c>
      <c r="B5" s="113">
        <v>700</v>
      </c>
      <c r="C5" s="113">
        <v>840</v>
      </c>
      <c r="D5" s="113">
        <v>1050</v>
      </c>
    </row>
    <row r="6" spans="1:4">
      <c r="A6" s="116" t="s">
        <v>3</v>
      </c>
      <c r="B6" s="117">
        <v>100</v>
      </c>
      <c r="C6" s="117">
        <v>120</v>
      </c>
      <c r="D6" s="117">
        <v>150</v>
      </c>
    </row>
    <row r="7" spans="1:4">
      <c r="A7" s="114" t="s">
        <v>4</v>
      </c>
      <c r="B7" s="113">
        <f>SUM(B4:B6)</f>
        <v>1000</v>
      </c>
      <c r="C7" s="113">
        <f t="shared" ref="C7:D7" si="0">SUM(C4:C6)</f>
        <v>1200</v>
      </c>
      <c r="D7" s="113">
        <f t="shared" si="0"/>
        <v>1500</v>
      </c>
    </row>
    <row r="8" spans="1:4">
      <c r="A8" s="118" t="s">
        <v>15</v>
      </c>
      <c r="B8" s="119">
        <v>0.8</v>
      </c>
      <c r="C8" s="119">
        <v>0.75</v>
      </c>
      <c r="D8" s="119">
        <v>0.7</v>
      </c>
    </row>
    <row r="9" spans="1:4">
      <c r="A9" s="114" t="s">
        <v>16</v>
      </c>
      <c r="B9" s="121">
        <f>(B5+B6)*B8</f>
        <v>640</v>
      </c>
      <c r="C9" s="121">
        <f t="shared" ref="C9:D9" si="1">(C5+C6)*C8</f>
        <v>720</v>
      </c>
      <c r="D9" s="121">
        <f t="shared" si="1"/>
        <v>840</v>
      </c>
    </row>
    <row r="10" spans="1:4">
      <c r="A10" s="118" t="s">
        <v>17</v>
      </c>
      <c r="B10" s="120">
        <v>0.05</v>
      </c>
      <c r="C10" s="120">
        <v>0.05</v>
      </c>
      <c r="D10" s="120">
        <v>0.05</v>
      </c>
    </row>
    <row r="11" spans="1:4">
      <c r="A11" s="115" t="s">
        <v>49</v>
      </c>
      <c r="B11" s="121">
        <f>B9*(1-B10)</f>
        <v>608</v>
      </c>
      <c r="C11" s="121">
        <f t="shared" ref="C11:D11" si="2">C9*(1-C10)</f>
        <v>684</v>
      </c>
      <c r="D11" s="121">
        <f t="shared" si="2"/>
        <v>798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51"/>
  <sheetViews>
    <sheetView workbookViewId="0">
      <selection activeCell="A12" sqref="A12"/>
    </sheetView>
  </sheetViews>
  <sheetFormatPr defaultColWidth="9" defaultRowHeight="15"/>
  <cols>
    <col min="1" max="1" width="11.5703125" style="4" customWidth="1"/>
    <col min="2" max="2" width="10" style="4" customWidth="1"/>
    <col min="3" max="12" width="10" style="24" customWidth="1"/>
    <col min="13" max="16384" width="9" style="4"/>
  </cols>
  <sheetData>
    <row r="1" spans="1:12" ht="17.25">
      <c r="A1" s="33" t="s">
        <v>33</v>
      </c>
    </row>
    <row r="2" spans="1:12" ht="77.25" customHeight="1">
      <c r="A2" s="170" t="s">
        <v>51</v>
      </c>
      <c r="B2" s="170"/>
      <c r="C2" s="170"/>
      <c r="D2" s="170"/>
      <c r="E2" s="170"/>
      <c r="F2" s="170"/>
      <c r="G2" s="170"/>
      <c r="H2" s="170"/>
      <c r="I2" s="170"/>
      <c r="J2" s="170"/>
      <c r="K2" s="170"/>
      <c r="L2" s="170"/>
    </row>
    <row r="4" spans="1:12">
      <c r="A4" s="128" t="s">
        <v>52</v>
      </c>
      <c r="B4" s="129"/>
      <c r="C4" s="129"/>
      <c r="D4" s="129"/>
      <c r="E4" s="129"/>
      <c r="F4" s="129"/>
      <c r="G4" s="129"/>
      <c r="H4" s="129"/>
      <c r="I4" s="129"/>
      <c r="J4" s="129"/>
      <c r="K4" s="129"/>
      <c r="L4" s="129"/>
    </row>
    <row r="5" spans="1:12">
      <c r="A5" s="122" t="s">
        <v>0</v>
      </c>
      <c r="B5" s="123">
        <v>2010</v>
      </c>
      <c r="C5" s="122">
        <v>2011</v>
      </c>
      <c r="D5" s="122">
        <v>2012</v>
      </c>
      <c r="E5" s="122">
        <v>2013</v>
      </c>
      <c r="F5" s="122">
        <v>2014</v>
      </c>
      <c r="G5" s="122">
        <v>2015</v>
      </c>
      <c r="H5" s="122">
        <v>2016</v>
      </c>
      <c r="I5" s="122">
        <v>2017</v>
      </c>
      <c r="J5" s="122">
        <v>2018</v>
      </c>
      <c r="K5" s="122">
        <v>2019</v>
      </c>
      <c r="L5" s="122">
        <v>2020</v>
      </c>
    </row>
    <row r="6" spans="1:12">
      <c r="A6" s="127" t="s">
        <v>18</v>
      </c>
      <c r="B6" s="132">
        <v>0.5814943484855899</v>
      </c>
      <c r="C6" s="133">
        <v>0.5814943484855899</v>
      </c>
      <c r="D6" s="133">
        <v>0.5814943484855899</v>
      </c>
      <c r="E6" s="133">
        <v>0.5814943484855899</v>
      </c>
      <c r="F6" s="133">
        <v>0.5814943484855899</v>
      </c>
      <c r="G6" s="133">
        <v>0.5814943484855899</v>
      </c>
      <c r="H6" s="133">
        <v>0.5814943484855899</v>
      </c>
      <c r="I6" s="133">
        <v>0.5814943484855899</v>
      </c>
      <c r="J6" s="133">
        <v>0.5814943484855899</v>
      </c>
      <c r="K6" s="133">
        <v>0.5814943484855899</v>
      </c>
      <c r="L6" s="133">
        <v>0.5814943484855899</v>
      </c>
    </row>
    <row r="7" spans="1:12">
      <c r="A7" s="124" t="s">
        <v>19</v>
      </c>
      <c r="B7" s="130">
        <v>0.46678219353465578</v>
      </c>
      <c r="C7" s="131">
        <v>0.46678219353465578</v>
      </c>
      <c r="D7" s="131">
        <v>0.46678219353465578</v>
      </c>
      <c r="E7" s="131">
        <v>0.46678219353465578</v>
      </c>
      <c r="F7" s="131">
        <v>0.46678219353465578</v>
      </c>
      <c r="G7" s="131">
        <v>0.46678219353465578</v>
      </c>
      <c r="H7" s="131">
        <v>0.46678219353465578</v>
      </c>
      <c r="I7" s="131">
        <v>0.46678219353465578</v>
      </c>
      <c r="J7" s="131">
        <v>0.46678219353465578</v>
      </c>
      <c r="K7" s="131">
        <v>0.46678219353465578</v>
      </c>
      <c r="L7" s="131">
        <v>0.46678219353465578</v>
      </c>
    </row>
    <row r="8" spans="1:12">
      <c r="A8" s="127" t="s">
        <v>20</v>
      </c>
      <c r="B8" s="132">
        <v>0.43375443312886469</v>
      </c>
      <c r="C8" s="133">
        <v>0.43375443312886469</v>
      </c>
      <c r="D8" s="133">
        <v>0.43375443312886469</v>
      </c>
      <c r="E8" s="133">
        <v>0.43375443312886469</v>
      </c>
      <c r="F8" s="133">
        <v>0.43375443312886469</v>
      </c>
      <c r="G8" s="133">
        <v>0.43375443312886469</v>
      </c>
      <c r="H8" s="133">
        <v>0.43375443312886469</v>
      </c>
      <c r="I8" s="133">
        <v>0.43375443312886469</v>
      </c>
      <c r="J8" s="133">
        <v>0.43375443312886469</v>
      </c>
      <c r="K8" s="133">
        <v>0.43375443312886469</v>
      </c>
      <c r="L8" s="133">
        <v>0.43375443312886469</v>
      </c>
    </row>
    <row r="9" spans="1:12">
      <c r="A9" s="124" t="s">
        <v>21</v>
      </c>
      <c r="B9" s="130">
        <v>0.48761969688077039</v>
      </c>
      <c r="C9" s="131">
        <v>0.48761969688077039</v>
      </c>
      <c r="D9" s="131">
        <v>0.48761969688077039</v>
      </c>
      <c r="E9" s="131">
        <v>0.48761969688077039</v>
      </c>
      <c r="F9" s="131">
        <v>0.48761969688077039</v>
      </c>
      <c r="G9" s="131">
        <v>0.48761969688077039</v>
      </c>
      <c r="H9" s="131">
        <v>0.48761969688077039</v>
      </c>
      <c r="I9" s="131">
        <v>0.48761969688077039</v>
      </c>
      <c r="J9" s="131">
        <v>0.48761969688077039</v>
      </c>
      <c r="K9" s="131">
        <v>0.48761969688077039</v>
      </c>
      <c r="L9" s="131">
        <v>0.48761969688077039</v>
      </c>
    </row>
    <row r="10" spans="1:12">
      <c r="A10" s="127" t="s">
        <v>22</v>
      </c>
      <c r="B10" s="132">
        <v>0.57786028375018761</v>
      </c>
      <c r="C10" s="133">
        <v>0.57786028375018761</v>
      </c>
      <c r="D10" s="133">
        <v>0.57786028375018761</v>
      </c>
      <c r="E10" s="133">
        <v>0.57786028375018761</v>
      </c>
      <c r="F10" s="133">
        <v>0.57786028375018761</v>
      </c>
      <c r="G10" s="133">
        <v>0.57786028375018761</v>
      </c>
      <c r="H10" s="133">
        <v>0.57786028375018761</v>
      </c>
      <c r="I10" s="133">
        <v>0.57786028375018761</v>
      </c>
      <c r="J10" s="133">
        <v>0.57786028375018761</v>
      </c>
      <c r="K10" s="133">
        <v>0.57786028375018761</v>
      </c>
      <c r="L10" s="133">
        <v>0.57786028375018761</v>
      </c>
    </row>
    <row r="11" spans="1:12">
      <c r="A11" s="124" t="s">
        <v>23</v>
      </c>
      <c r="B11" s="130">
        <v>0.68639086723696108</v>
      </c>
      <c r="C11" s="131">
        <v>0.68639086723696108</v>
      </c>
      <c r="D11" s="131">
        <v>0.68639086723696108</v>
      </c>
      <c r="E11" s="131">
        <v>0.68639086723696108</v>
      </c>
      <c r="F11" s="131">
        <v>0.68639086723696108</v>
      </c>
      <c r="G11" s="131">
        <v>0.68639086723696108</v>
      </c>
      <c r="H11" s="131">
        <v>0.68639086723696108</v>
      </c>
      <c r="I11" s="131">
        <v>0.68639086723696108</v>
      </c>
      <c r="J11" s="131">
        <v>0.68639086723696108</v>
      </c>
      <c r="K11" s="131">
        <v>0.68639086723696108</v>
      </c>
      <c r="L11" s="131">
        <v>0.68639086723696108</v>
      </c>
    </row>
    <row r="12" spans="1:12">
      <c r="B12" s="24"/>
    </row>
    <row r="13" spans="1:12">
      <c r="A13" s="128" t="s">
        <v>53</v>
      </c>
      <c r="B13" s="129"/>
      <c r="C13" s="129"/>
      <c r="D13" s="129"/>
      <c r="E13" s="129"/>
      <c r="F13" s="129"/>
      <c r="G13" s="129"/>
      <c r="H13" s="129"/>
      <c r="I13" s="129"/>
      <c r="J13" s="129"/>
      <c r="K13" s="129"/>
      <c r="L13" s="129"/>
    </row>
    <row r="14" spans="1:12">
      <c r="A14" s="122" t="s">
        <v>0</v>
      </c>
      <c r="B14" s="123">
        <v>2010</v>
      </c>
      <c r="C14" s="122">
        <v>2011</v>
      </c>
      <c r="D14" s="122">
        <v>2012</v>
      </c>
      <c r="E14" s="122">
        <v>2013</v>
      </c>
      <c r="F14" s="122">
        <v>2014</v>
      </c>
      <c r="G14" s="122">
        <v>2015</v>
      </c>
      <c r="H14" s="122">
        <v>2016</v>
      </c>
      <c r="I14" s="122">
        <v>2017</v>
      </c>
      <c r="J14" s="122">
        <v>2018</v>
      </c>
      <c r="K14" s="122">
        <v>2019</v>
      </c>
      <c r="L14" s="122">
        <v>2020</v>
      </c>
    </row>
    <row r="15" spans="1:12">
      <c r="A15" s="127" t="s">
        <v>18</v>
      </c>
      <c r="B15" s="136">
        <v>9.7999999999999997E-3</v>
      </c>
      <c r="C15" s="137">
        <v>1.0019999999999999E-2</v>
      </c>
      <c r="D15" s="137">
        <v>1.0239999999999999E-2</v>
      </c>
      <c r="E15" s="137">
        <v>1.0459999999999999E-2</v>
      </c>
      <c r="F15" s="137">
        <v>1.0679999999999999E-2</v>
      </c>
      <c r="G15" s="137">
        <v>1.09E-2</v>
      </c>
      <c r="H15" s="137">
        <v>1.1140000000000001E-2</v>
      </c>
      <c r="I15" s="137">
        <v>1.1380000000000001E-2</v>
      </c>
      <c r="J15" s="137">
        <v>1.1620000000000002E-2</v>
      </c>
      <c r="K15" s="137">
        <v>1.1860000000000002E-2</v>
      </c>
      <c r="L15" s="137">
        <v>1.21E-2</v>
      </c>
    </row>
    <row r="16" spans="1:12">
      <c r="A16" s="124" t="s">
        <v>19</v>
      </c>
      <c r="B16" s="134">
        <v>6.9099999999999995E-2</v>
      </c>
      <c r="C16" s="135">
        <v>7.007999999999999E-2</v>
      </c>
      <c r="D16" s="135">
        <v>7.1059999999999984E-2</v>
      </c>
      <c r="E16" s="135">
        <v>7.2039999999999979E-2</v>
      </c>
      <c r="F16" s="135">
        <v>7.3019999999999974E-2</v>
      </c>
      <c r="G16" s="135">
        <v>7.3999999999999996E-2</v>
      </c>
      <c r="H16" s="135">
        <v>7.4999999999999997E-2</v>
      </c>
      <c r="I16" s="135">
        <v>7.5999999999999998E-2</v>
      </c>
      <c r="J16" s="135">
        <v>7.6999999999999999E-2</v>
      </c>
      <c r="K16" s="135">
        <v>7.8E-2</v>
      </c>
      <c r="L16" s="135">
        <v>7.9000000000000001E-2</v>
      </c>
    </row>
    <row r="17" spans="1:12">
      <c r="A17" s="127" t="s">
        <v>20</v>
      </c>
      <c r="B17" s="136">
        <v>0.12429999999999999</v>
      </c>
      <c r="C17" s="137">
        <v>0.12595999999999999</v>
      </c>
      <c r="D17" s="137">
        <v>0.12761999999999998</v>
      </c>
      <c r="E17" s="137">
        <v>0.12927999999999998</v>
      </c>
      <c r="F17" s="137">
        <v>0.13093999999999997</v>
      </c>
      <c r="G17" s="137">
        <v>0.1326</v>
      </c>
      <c r="H17" s="137">
        <v>0.13425999999999999</v>
      </c>
      <c r="I17" s="137">
        <v>0.13591999999999999</v>
      </c>
      <c r="J17" s="137">
        <v>0.13757999999999998</v>
      </c>
      <c r="K17" s="137">
        <v>0.13923999999999997</v>
      </c>
      <c r="L17" s="137">
        <v>0.1409</v>
      </c>
    </row>
    <row r="18" spans="1:12">
      <c r="A18" s="124" t="s">
        <v>21</v>
      </c>
      <c r="B18" s="134">
        <v>7.9600000000000004E-2</v>
      </c>
      <c r="C18" s="135">
        <v>8.0500000000000002E-2</v>
      </c>
      <c r="D18" s="135">
        <v>8.14E-2</v>
      </c>
      <c r="E18" s="135">
        <v>8.2299999999999998E-2</v>
      </c>
      <c r="F18" s="135">
        <v>8.3199999999999996E-2</v>
      </c>
      <c r="G18" s="135">
        <v>8.4099999999999994E-2</v>
      </c>
      <c r="H18" s="135">
        <v>8.4999999999999992E-2</v>
      </c>
      <c r="I18" s="135">
        <v>8.589999999999999E-2</v>
      </c>
      <c r="J18" s="135">
        <v>8.6799999999999988E-2</v>
      </c>
      <c r="K18" s="135">
        <v>8.7699999999999986E-2</v>
      </c>
      <c r="L18" s="135">
        <v>8.8599999999999998E-2</v>
      </c>
    </row>
    <row r="19" spans="1:12">
      <c r="A19" s="127" t="s">
        <v>22</v>
      </c>
      <c r="B19" s="136">
        <v>3.0800000000000001E-2</v>
      </c>
      <c r="C19" s="137">
        <v>3.1220000000000001E-2</v>
      </c>
      <c r="D19" s="137">
        <v>3.1640000000000001E-2</v>
      </c>
      <c r="E19" s="137">
        <v>3.2059999999999998E-2</v>
      </c>
      <c r="F19" s="137">
        <v>3.2479999999999995E-2</v>
      </c>
      <c r="G19" s="137">
        <v>3.2899999999999999E-2</v>
      </c>
      <c r="H19" s="137">
        <v>3.3299999999999996E-2</v>
      </c>
      <c r="I19" s="137">
        <v>3.3699999999999994E-2</v>
      </c>
      <c r="J19" s="137">
        <v>3.4099999999999991E-2</v>
      </c>
      <c r="K19" s="137">
        <v>3.4499999999999989E-2</v>
      </c>
      <c r="L19" s="137">
        <v>3.49E-2</v>
      </c>
    </row>
    <row r="20" spans="1:12">
      <c r="A20" s="124" t="s">
        <v>23</v>
      </c>
      <c r="B20" s="134">
        <v>7.4000000000000003E-3</v>
      </c>
      <c r="C20" s="135">
        <v>7.5799999999999999E-3</v>
      </c>
      <c r="D20" s="135">
        <v>7.7599999999999995E-3</v>
      </c>
      <c r="E20" s="135">
        <v>7.9399999999999991E-3</v>
      </c>
      <c r="F20" s="135">
        <v>8.1199999999999987E-3</v>
      </c>
      <c r="G20" s="135">
        <v>8.3000000000000001E-3</v>
      </c>
      <c r="H20" s="135">
        <v>8.5000000000000006E-3</v>
      </c>
      <c r="I20" s="135">
        <v>8.7000000000000011E-3</v>
      </c>
      <c r="J20" s="135">
        <v>8.9000000000000017E-3</v>
      </c>
      <c r="K20" s="135">
        <v>9.1000000000000022E-3</v>
      </c>
      <c r="L20" s="135">
        <v>9.2999999999999992E-3</v>
      </c>
    </row>
    <row r="21" spans="1:12">
      <c r="A21" s="125" t="s">
        <v>4</v>
      </c>
      <c r="B21" s="126">
        <v>1.605</v>
      </c>
      <c r="C21" s="125">
        <v>1.6267999999999998</v>
      </c>
      <c r="D21" s="125" t="s">
        <v>57</v>
      </c>
      <c r="E21" s="125">
        <v>1.6703999999999997</v>
      </c>
      <c r="F21" s="125">
        <v>1.6921999999999997</v>
      </c>
      <c r="G21" s="125">
        <v>1.7139999999999997</v>
      </c>
      <c r="H21" s="125">
        <v>1.736</v>
      </c>
      <c r="I21" s="125">
        <v>1.7579999999999998</v>
      </c>
      <c r="J21" s="125">
        <v>1.7799999999999998</v>
      </c>
      <c r="K21" s="125">
        <v>1.8019999999999996</v>
      </c>
      <c r="L21" s="125">
        <v>1.8239999999999998</v>
      </c>
    </row>
    <row r="22" spans="1:12">
      <c r="B22" s="24"/>
    </row>
    <row r="23" spans="1:12">
      <c r="A23" s="128" t="s">
        <v>54</v>
      </c>
      <c r="B23" s="129"/>
      <c r="C23" s="129"/>
      <c r="D23" s="129"/>
      <c r="E23" s="129"/>
      <c r="F23" s="129"/>
      <c r="G23" s="129"/>
      <c r="H23" s="129"/>
      <c r="I23" s="129"/>
      <c r="J23" s="129"/>
      <c r="K23" s="129"/>
      <c r="L23" s="129"/>
    </row>
    <row r="24" spans="1:12">
      <c r="A24" s="122" t="s">
        <v>0</v>
      </c>
      <c r="B24" s="123">
        <v>2010</v>
      </c>
      <c r="C24" s="122">
        <v>2011</v>
      </c>
      <c r="D24" s="122">
        <v>2012</v>
      </c>
      <c r="E24" s="122">
        <v>2013</v>
      </c>
      <c r="F24" s="122">
        <v>2014</v>
      </c>
      <c r="G24" s="122">
        <v>2015</v>
      </c>
      <c r="H24" s="122">
        <v>2016</v>
      </c>
      <c r="I24" s="122">
        <v>2017</v>
      </c>
      <c r="J24" s="122">
        <v>2018</v>
      </c>
      <c r="K24" s="122">
        <v>2019</v>
      </c>
      <c r="L24" s="122">
        <v>2020</v>
      </c>
    </row>
    <row r="25" spans="1:12">
      <c r="A25" s="127" t="s">
        <v>18</v>
      </c>
      <c r="B25" s="138">
        <v>477.13684807234165</v>
      </c>
      <c r="C25" s="138">
        <v>517.88200586621724</v>
      </c>
      <c r="D25" s="138">
        <v>498.4665449948547</v>
      </c>
      <c r="E25" s="138">
        <v>489.18251657327403</v>
      </c>
      <c r="F25" s="138">
        <v>472.15740968472733</v>
      </c>
      <c r="G25" s="138">
        <v>465.04765557433166</v>
      </c>
      <c r="H25" s="138">
        <v>416.40800402488139</v>
      </c>
      <c r="I25" s="138">
        <v>385.81884614146622</v>
      </c>
      <c r="J25" s="138">
        <v>359.31739641112</v>
      </c>
      <c r="K25" s="138">
        <v>338.30039549363255</v>
      </c>
      <c r="L25" s="138">
        <v>316.15412624630557</v>
      </c>
    </row>
    <row r="26" spans="1:12">
      <c r="A26" s="124" t="s">
        <v>19</v>
      </c>
      <c r="B26" s="140">
        <v>1542.4728610944296</v>
      </c>
      <c r="C26" s="140">
        <v>1464.9969988025557</v>
      </c>
      <c r="D26" s="140">
        <v>1544.3575835693823</v>
      </c>
      <c r="E26" s="140">
        <v>1553.4645454343633</v>
      </c>
      <c r="F26" s="140">
        <v>1579.8258541539501</v>
      </c>
      <c r="G26" s="140">
        <v>1536.4422475496222</v>
      </c>
      <c r="H26" s="140">
        <v>1701.3410010449672</v>
      </c>
      <c r="I26" s="140">
        <v>1671.3238148332266</v>
      </c>
      <c r="J26" s="140">
        <v>1674.7066946842151</v>
      </c>
      <c r="K26" s="140">
        <v>1651.150414802454</v>
      </c>
      <c r="L26" s="140">
        <v>1661.9999909829869</v>
      </c>
    </row>
    <row r="27" spans="1:12">
      <c r="A27" s="127" t="s">
        <v>20</v>
      </c>
      <c r="B27" s="138">
        <v>2070.0263247032972</v>
      </c>
      <c r="C27" s="138">
        <v>2092.7447045198683</v>
      </c>
      <c r="D27" s="138">
        <v>2034.6697652939747</v>
      </c>
      <c r="E27" s="138">
        <v>2014.828515631049</v>
      </c>
      <c r="F27" s="138">
        <v>1996.2782947276842</v>
      </c>
      <c r="G27" s="138">
        <v>2017.5113020740384</v>
      </c>
      <c r="H27" s="138">
        <v>1916.2747391020966</v>
      </c>
      <c r="I27" s="138">
        <v>2020.224340806468</v>
      </c>
      <c r="J27" s="138">
        <v>2032.2581438833658</v>
      </c>
      <c r="K27" s="138">
        <v>2066.842966702764</v>
      </c>
      <c r="L27" s="138">
        <v>2010.1975194985214</v>
      </c>
    </row>
    <row r="28" spans="1:12">
      <c r="A28" s="124" t="s">
        <v>21</v>
      </c>
      <c r="B28" s="140">
        <v>2219.9069620493447</v>
      </c>
      <c r="C28" s="140">
        <v>2222.4633659225483</v>
      </c>
      <c r="D28" s="140">
        <v>2241.1984876306624</v>
      </c>
      <c r="E28" s="140">
        <v>2240.181961704362</v>
      </c>
      <c r="F28" s="140">
        <v>2278.6257616361713</v>
      </c>
      <c r="G28" s="140">
        <v>2169.214804131007</v>
      </c>
      <c r="H28" s="140">
        <v>2193.1694841521294</v>
      </c>
      <c r="I28" s="140">
        <v>2132.4693974830939</v>
      </c>
      <c r="J28" s="140">
        <v>2111.8299954762133</v>
      </c>
      <c r="K28" s="140">
        <v>2092.5096890026739</v>
      </c>
      <c r="L28" s="140">
        <v>2114.9218254094903</v>
      </c>
    </row>
    <row r="29" spans="1:12">
      <c r="A29" s="127" t="s">
        <v>22</v>
      </c>
      <c r="B29" s="138">
        <v>2418.3258832792048</v>
      </c>
      <c r="C29" s="138">
        <v>2377.1965147321489</v>
      </c>
      <c r="D29" s="138">
        <v>2323.2612838053542</v>
      </c>
      <c r="E29" s="138">
        <v>2345.826315294375</v>
      </c>
      <c r="F29" s="138">
        <v>2239.3231539882499</v>
      </c>
      <c r="G29" s="138">
        <v>2278.3926630592255</v>
      </c>
      <c r="H29" s="138">
        <v>2281.1830910896983</v>
      </c>
      <c r="I29" s="138">
        <v>2300.6643702351316</v>
      </c>
      <c r="J29" s="138">
        <v>2299.8390728373556</v>
      </c>
      <c r="K29" s="138">
        <v>2339.4099348624454</v>
      </c>
      <c r="L29" s="138">
        <v>2227.3428392125825</v>
      </c>
    </row>
    <row r="30" spans="1:12">
      <c r="A30" s="124" t="s">
        <v>23</v>
      </c>
      <c r="B30" s="140">
        <f>[1]EAP!G41</f>
        <v>2403.9988790087896</v>
      </c>
      <c r="C30" s="140">
        <f>[1]EAP!H41</f>
        <v>2442.2869939879233</v>
      </c>
      <c r="D30" s="140">
        <f>[1]EAP!I41</f>
        <v>2463.1348394779798</v>
      </c>
      <c r="E30" s="140">
        <f>[1]EAP!J41</f>
        <v>2360.9108691626916</v>
      </c>
      <c r="F30" s="140">
        <f>[1]EAP!K41</f>
        <v>2438.1191975815373</v>
      </c>
      <c r="G30" s="140">
        <f>[1]EAP!L41</f>
        <v>2384.654506722391</v>
      </c>
      <c r="H30" s="140">
        <f>[1]EAP!M41</f>
        <v>2344.3330973427865</v>
      </c>
      <c r="I30" s="140">
        <f>[1]EAP!N41</f>
        <v>2291.5424057840287</v>
      </c>
      <c r="J30" s="140">
        <f>[1]EAP!O41</f>
        <v>2314.079047992092</v>
      </c>
      <c r="K30" s="140">
        <f>[1]EAP!P41</f>
        <v>2209.2289327326025</v>
      </c>
      <c r="L30" s="140">
        <f>[1]EAP!Q41</f>
        <v>2248.2800517160267</v>
      </c>
    </row>
    <row r="31" spans="1:12">
      <c r="A31" s="125" t="s">
        <v>4</v>
      </c>
      <c r="B31" s="139">
        <f>SUM(B25:B30)</f>
        <v>11131.867758207409</v>
      </c>
      <c r="C31" s="139">
        <f t="shared" ref="C31:L31" si="0">SUM(C25:C30)</f>
        <v>11117.570583831262</v>
      </c>
      <c r="D31" s="139">
        <f t="shared" si="0"/>
        <v>11105.088504772208</v>
      </c>
      <c r="E31" s="139">
        <f t="shared" si="0"/>
        <v>11004.394723800115</v>
      </c>
      <c r="F31" s="139">
        <f t="shared" si="0"/>
        <v>11004.329671772321</v>
      </c>
      <c r="G31" s="139">
        <f t="shared" si="0"/>
        <v>10851.263179110614</v>
      </c>
      <c r="H31" s="139">
        <f t="shared" si="0"/>
        <v>10852.709416756559</v>
      </c>
      <c r="I31" s="139">
        <f t="shared" si="0"/>
        <v>10802.043175283416</v>
      </c>
      <c r="J31" s="139">
        <f t="shared" si="0"/>
        <v>10792.030351284362</v>
      </c>
      <c r="K31" s="139">
        <f t="shared" si="0"/>
        <v>10697.442333596573</v>
      </c>
      <c r="L31" s="139">
        <f t="shared" si="0"/>
        <v>10578.896353065913</v>
      </c>
    </row>
    <row r="32" spans="1:12">
      <c r="B32" s="24"/>
    </row>
    <row r="33" spans="1:12">
      <c r="A33" s="128" t="s">
        <v>55</v>
      </c>
      <c r="B33" s="129"/>
      <c r="C33" s="129"/>
      <c r="D33" s="129"/>
      <c r="E33" s="129"/>
      <c r="F33" s="129"/>
      <c r="G33" s="129"/>
      <c r="H33" s="129"/>
      <c r="I33" s="129"/>
      <c r="J33" s="129"/>
      <c r="K33" s="129"/>
      <c r="L33" s="129"/>
    </row>
    <row r="34" spans="1:12">
      <c r="A34" s="122" t="s">
        <v>0</v>
      </c>
      <c r="B34" s="123">
        <v>2010</v>
      </c>
      <c r="C34" s="122">
        <v>2011</v>
      </c>
      <c r="D34" s="122">
        <v>2012</v>
      </c>
      <c r="E34" s="122">
        <v>2013</v>
      </c>
      <c r="F34" s="122">
        <v>2014</v>
      </c>
      <c r="G34" s="122">
        <v>2015</v>
      </c>
      <c r="H34" s="122">
        <v>2016</v>
      </c>
      <c r="I34" s="122">
        <v>2017</v>
      </c>
      <c r="J34" s="122">
        <v>2018</v>
      </c>
      <c r="K34" s="122">
        <v>2019</v>
      </c>
      <c r="L34" s="122">
        <v>2020</v>
      </c>
    </row>
    <row r="35" spans="1:12">
      <c r="A35" s="127" t="s">
        <v>18</v>
      </c>
      <c r="B35" s="138"/>
      <c r="C35" s="138"/>
      <c r="D35" s="138"/>
      <c r="E35" s="138"/>
      <c r="F35" s="138"/>
      <c r="G35" s="138"/>
      <c r="H35" s="138"/>
      <c r="I35" s="138"/>
      <c r="J35" s="138"/>
      <c r="K35" s="138"/>
      <c r="L35" s="138"/>
    </row>
    <row r="36" spans="1:12">
      <c r="A36" s="124" t="s">
        <v>19</v>
      </c>
      <c r="B36" s="140"/>
      <c r="C36" s="140"/>
      <c r="D36" s="140"/>
      <c r="E36" s="140"/>
      <c r="F36" s="140"/>
      <c r="G36" s="140"/>
      <c r="H36" s="140"/>
      <c r="I36" s="140"/>
      <c r="J36" s="140"/>
      <c r="K36" s="140"/>
      <c r="L36" s="140"/>
    </row>
    <row r="37" spans="1:12">
      <c r="A37" s="127" t="s">
        <v>20</v>
      </c>
      <c r="B37" s="138"/>
      <c r="C37" s="138"/>
      <c r="D37" s="138"/>
      <c r="E37" s="138"/>
      <c r="F37" s="138"/>
      <c r="G37" s="138"/>
      <c r="H37" s="138"/>
      <c r="I37" s="138"/>
      <c r="J37" s="138"/>
      <c r="K37" s="138"/>
      <c r="L37" s="138"/>
    </row>
    <row r="38" spans="1:12">
      <c r="A38" s="124" t="s">
        <v>21</v>
      </c>
      <c r="B38" s="140"/>
      <c r="C38" s="140"/>
      <c r="D38" s="140"/>
      <c r="E38" s="140"/>
      <c r="F38" s="140"/>
      <c r="G38" s="140"/>
      <c r="H38" s="140"/>
      <c r="I38" s="140"/>
      <c r="J38" s="140"/>
      <c r="K38" s="140"/>
      <c r="L38" s="140"/>
    </row>
    <row r="39" spans="1:12">
      <c r="A39" s="127" t="s">
        <v>22</v>
      </c>
      <c r="B39" s="138"/>
      <c r="C39" s="138"/>
      <c r="D39" s="138"/>
      <c r="E39" s="138"/>
      <c r="F39" s="138"/>
      <c r="G39" s="138"/>
      <c r="H39" s="138"/>
      <c r="I39" s="138"/>
      <c r="J39" s="138"/>
      <c r="K39" s="138"/>
      <c r="L39" s="138"/>
    </row>
    <row r="40" spans="1:12">
      <c r="A40" s="124" t="s">
        <v>23</v>
      </c>
      <c r="B40" s="140"/>
      <c r="C40" s="140"/>
      <c r="D40" s="140"/>
      <c r="E40" s="140"/>
      <c r="F40" s="140"/>
      <c r="G40" s="140"/>
      <c r="H40" s="140"/>
      <c r="I40" s="140"/>
      <c r="J40" s="140"/>
      <c r="K40" s="140"/>
      <c r="L40" s="140"/>
    </row>
    <row r="41" spans="1:12">
      <c r="A41" s="125" t="s">
        <v>4</v>
      </c>
      <c r="B41" s="139"/>
      <c r="C41" s="139"/>
      <c r="D41" s="139"/>
      <c r="E41" s="139"/>
      <c r="F41" s="139"/>
      <c r="G41" s="139"/>
      <c r="H41" s="139"/>
      <c r="I41" s="139"/>
      <c r="J41" s="139"/>
      <c r="K41" s="139"/>
      <c r="L41" s="139"/>
    </row>
    <row r="43" spans="1:12">
      <c r="A43" s="3" t="s">
        <v>56</v>
      </c>
    </row>
    <row r="44" spans="1:12">
      <c r="A44" s="122" t="s">
        <v>0</v>
      </c>
      <c r="B44" s="123">
        <v>2010</v>
      </c>
      <c r="C44" s="122">
        <v>2011</v>
      </c>
      <c r="D44" s="122">
        <v>2012</v>
      </c>
      <c r="E44" s="122">
        <v>2013</v>
      </c>
      <c r="F44" s="122">
        <v>2014</v>
      </c>
      <c r="G44" s="122">
        <v>2015</v>
      </c>
      <c r="H44" s="122">
        <v>2016</v>
      </c>
      <c r="I44" s="122">
        <v>2017</v>
      </c>
      <c r="J44" s="122">
        <v>2018</v>
      </c>
      <c r="K44" s="122">
        <v>2019</v>
      </c>
      <c r="L44" s="122">
        <v>2020</v>
      </c>
    </row>
    <row r="45" spans="1:12">
      <c r="A45" s="142" t="s">
        <v>18</v>
      </c>
      <c r="B45" s="138"/>
      <c r="C45" s="138"/>
      <c r="D45" s="138"/>
      <c r="E45" s="138"/>
      <c r="F45" s="138"/>
      <c r="G45" s="138"/>
      <c r="H45" s="138"/>
      <c r="I45" s="138"/>
      <c r="J45" s="138"/>
      <c r="K45" s="138"/>
      <c r="L45" s="138"/>
    </row>
    <row r="46" spans="1:12">
      <c r="A46" s="141" t="s">
        <v>19</v>
      </c>
      <c r="B46" s="140"/>
      <c r="C46" s="140"/>
      <c r="D46" s="140"/>
      <c r="E46" s="140"/>
      <c r="F46" s="140"/>
      <c r="G46" s="140"/>
      <c r="H46" s="140"/>
      <c r="I46" s="140"/>
      <c r="J46" s="140"/>
      <c r="K46" s="140"/>
      <c r="L46" s="140"/>
    </row>
    <row r="47" spans="1:12">
      <c r="A47" s="142" t="s">
        <v>20</v>
      </c>
      <c r="B47" s="138"/>
      <c r="C47" s="138"/>
      <c r="D47" s="138"/>
      <c r="E47" s="138"/>
      <c r="F47" s="138"/>
      <c r="G47" s="138"/>
      <c r="H47" s="138"/>
      <c r="I47" s="138"/>
      <c r="J47" s="138"/>
      <c r="K47" s="138"/>
      <c r="L47" s="138"/>
    </row>
    <row r="48" spans="1:12">
      <c r="A48" s="141" t="s">
        <v>21</v>
      </c>
      <c r="B48" s="140"/>
      <c r="C48" s="140"/>
      <c r="D48" s="140"/>
      <c r="E48" s="140"/>
      <c r="F48" s="140"/>
      <c r="G48" s="140"/>
      <c r="H48" s="140"/>
      <c r="I48" s="140"/>
      <c r="J48" s="140"/>
      <c r="K48" s="140"/>
      <c r="L48" s="140"/>
    </row>
    <row r="49" spans="1:12">
      <c r="A49" s="142" t="s">
        <v>22</v>
      </c>
      <c r="B49" s="138"/>
      <c r="C49" s="138"/>
      <c r="D49" s="138"/>
      <c r="E49" s="138"/>
      <c r="F49" s="138"/>
      <c r="G49" s="138"/>
      <c r="H49" s="138"/>
      <c r="I49" s="138"/>
      <c r="J49" s="138"/>
      <c r="K49" s="138"/>
      <c r="L49" s="138"/>
    </row>
    <row r="50" spans="1:12">
      <c r="A50" s="141" t="s">
        <v>23</v>
      </c>
      <c r="B50" s="140"/>
      <c r="C50" s="140"/>
      <c r="D50" s="140"/>
      <c r="E50" s="140"/>
      <c r="F50" s="140"/>
      <c r="G50" s="140"/>
      <c r="H50" s="140"/>
      <c r="I50" s="140"/>
      <c r="J50" s="140"/>
      <c r="K50" s="140"/>
      <c r="L50" s="140"/>
    </row>
    <row r="51" spans="1:12">
      <c r="A51" s="125" t="s">
        <v>4</v>
      </c>
      <c r="B51" s="139"/>
      <c r="C51" s="139"/>
      <c r="D51" s="139"/>
      <c r="E51" s="139"/>
      <c r="F51" s="139"/>
      <c r="G51" s="139"/>
      <c r="H51" s="139"/>
      <c r="I51" s="139"/>
      <c r="J51" s="139"/>
      <c r="K51" s="139"/>
      <c r="L51" s="139"/>
    </row>
  </sheetData>
  <mergeCells count="1">
    <mergeCell ref="A2:L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L50"/>
  <sheetViews>
    <sheetView workbookViewId="0">
      <selection activeCell="A11" sqref="A11"/>
    </sheetView>
  </sheetViews>
  <sheetFormatPr defaultColWidth="9" defaultRowHeight="15"/>
  <cols>
    <col min="1" max="1" width="11.5703125" style="4" customWidth="1"/>
    <col min="2" max="2" width="10" style="4" customWidth="1"/>
    <col min="3" max="12" width="10" style="24" customWidth="1"/>
    <col min="13" max="13" width="10" style="4" customWidth="1"/>
    <col min="14" max="16384" width="9" style="4"/>
  </cols>
  <sheetData>
    <row r="1" spans="1:12" ht="17.25">
      <c r="A1" s="33" t="s">
        <v>38</v>
      </c>
    </row>
    <row r="3" spans="1:12">
      <c r="A3" s="128" t="s">
        <v>52</v>
      </c>
      <c r="B3" s="129"/>
      <c r="C3" s="129"/>
      <c r="D3" s="129"/>
      <c r="E3" s="129"/>
      <c r="F3" s="129"/>
      <c r="G3" s="129"/>
      <c r="H3" s="129"/>
      <c r="I3" s="129"/>
      <c r="J3" s="129"/>
      <c r="K3" s="129"/>
      <c r="L3" s="129"/>
    </row>
    <row r="4" spans="1:12">
      <c r="A4" s="122" t="s">
        <v>0</v>
      </c>
      <c r="B4" s="123">
        <v>2010</v>
      </c>
      <c r="C4" s="122">
        <v>2011</v>
      </c>
      <c r="D4" s="122">
        <v>2012</v>
      </c>
      <c r="E4" s="122">
        <v>2013</v>
      </c>
      <c r="F4" s="122">
        <v>2014</v>
      </c>
      <c r="G4" s="122">
        <v>2015</v>
      </c>
      <c r="H4" s="122">
        <v>2016</v>
      </c>
      <c r="I4" s="122">
        <v>2017</v>
      </c>
      <c r="J4" s="122">
        <v>2018</v>
      </c>
      <c r="K4" s="122">
        <v>2019</v>
      </c>
      <c r="L4" s="122">
        <v>2020</v>
      </c>
    </row>
    <row r="5" spans="1:12">
      <c r="A5" s="127" t="s">
        <v>18</v>
      </c>
      <c r="B5" s="132">
        <v>0.5814943484855899</v>
      </c>
      <c r="C5" s="133">
        <v>0.5814943484855899</v>
      </c>
      <c r="D5" s="133">
        <v>0.5814943484855899</v>
      </c>
      <c r="E5" s="133">
        <v>0.5814943484855899</v>
      </c>
      <c r="F5" s="133">
        <v>0.5814943484855899</v>
      </c>
      <c r="G5" s="133">
        <v>0.5814943484855899</v>
      </c>
      <c r="H5" s="133">
        <v>0.5814943484855899</v>
      </c>
      <c r="I5" s="133">
        <v>0.5814943484855899</v>
      </c>
      <c r="J5" s="133">
        <v>0.5814943484855899</v>
      </c>
      <c r="K5" s="133">
        <v>0.5814943484855899</v>
      </c>
      <c r="L5" s="133">
        <v>0.5814943484855899</v>
      </c>
    </row>
    <row r="6" spans="1:12">
      <c r="A6" s="124" t="s">
        <v>19</v>
      </c>
      <c r="B6" s="130">
        <v>0.46678219353465578</v>
      </c>
      <c r="C6" s="131">
        <v>0.46678219353465578</v>
      </c>
      <c r="D6" s="131">
        <v>0.46678219353465578</v>
      </c>
      <c r="E6" s="131">
        <v>0.46678219353465578</v>
      </c>
      <c r="F6" s="131">
        <v>0.46678219353465578</v>
      </c>
      <c r="G6" s="131">
        <v>0.46678219353465578</v>
      </c>
      <c r="H6" s="131">
        <v>0.46678219353465578</v>
      </c>
      <c r="I6" s="131">
        <v>0.46678219353465578</v>
      </c>
      <c r="J6" s="131">
        <v>0.46678219353465578</v>
      </c>
      <c r="K6" s="131">
        <v>0.46678219353465578</v>
      </c>
      <c r="L6" s="131">
        <v>0.46678219353465578</v>
      </c>
    </row>
    <row r="7" spans="1:12">
      <c r="A7" s="127" t="s">
        <v>20</v>
      </c>
      <c r="B7" s="132">
        <v>0.43375443312886469</v>
      </c>
      <c r="C7" s="133">
        <v>0.43375443312886469</v>
      </c>
      <c r="D7" s="133">
        <v>0.43375443312886469</v>
      </c>
      <c r="E7" s="133">
        <v>0.43375443312886469</v>
      </c>
      <c r="F7" s="133">
        <v>0.43375443312886469</v>
      </c>
      <c r="G7" s="133">
        <v>0.43375443312886469</v>
      </c>
      <c r="H7" s="133">
        <v>0.43375443312886469</v>
      </c>
      <c r="I7" s="133">
        <v>0.43375443312886469</v>
      </c>
      <c r="J7" s="133">
        <v>0.43375443312886469</v>
      </c>
      <c r="K7" s="133">
        <v>0.43375443312886469</v>
      </c>
      <c r="L7" s="133">
        <v>0.43375443312886469</v>
      </c>
    </row>
    <row r="8" spans="1:12">
      <c r="A8" s="124" t="s">
        <v>21</v>
      </c>
      <c r="B8" s="130">
        <v>0.48761969688077039</v>
      </c>
      <c r="C8" s="131">
        <v>0.48761969688077039</v>
      </c>
      <c r="D8" s="131">
        <v>0.48761969688077039</v>
      </c>
      <c r="E8" s="131">
        <v>0.48761969688077039</v>
      </c>
      <c r="F8" s="131">
        <v>0.48761969688077039</v>
      </c>
      <c r="G8" s="131">
        <v>0.48761969688077039</v>
      </c>
      <c r="H8" s="131">
        <v>0.48761969688077039</v>
      </c>
      <c r="I8" s="131">
        <v>0.48761969688077039</v>
      </c>
      <c r="J8" s="131">
        <v>0.48761969688077039</v>
      </c>
      <c r="K8" s="131">
        <v>0.48761969688077039</v>
      </c>
      <c r="L8" s="131">
        <v>0.48761969688077039</v>
      </c>
    </row>
    <row r="9" spans="1:12">
      <c r="A9" s="127" t="s">
        <v>22</v>
      </c>
      <c r="B9" s="132">
        <v>0.57786028375018761</v>
      </c>
      <c r="C9" s="133">
        <v>0.57786028375018761</v>
      </c>
      <c r="D9" s="133">
        <v>0.57786028375018761</v>
      </c>
      <c r="E9" s="133">
        <v>0.57786028375018761</v>
      </c>
      <c r="F9" s="133">
        <v>0.57786028375018761</v>
      </c>
      <c r="G9" s="133">
        <v>0.57786028375018761</v>
      </c>
      <c r="H9" s="133">
        <v>0.57786028375018761</v>
      </c>
      <c r="I9" s="133">
        <v>0.57786028375018761</v>
      </c>
      <c r="J9" s="133">
        <v>0.57786028375018761</v>
      </c>
      <c r="K9" s="133">
        <v>0.57786028375018761</v>
      </c>
      <c r="L9" s="133">
        <v>0.57786028375018761</v>
      </c>
    </row>
    <row r="10" spans="1:12">
      <c r="A10" s="124" t="s">
        <v>23</v>
      </c>
      <c r="B10" s="130">
        <v>0.68639086723696108</v>
      </c>
      <c r="C10" s="131">
        <v>0.68639086723696108</v>
      </c>
      <c r="D10" s="131">
        <v>0.68639086723696108</v>
      </c>
      <c r="E10" s="131">
        <v>0.68639086723696108</v>
      </c>
      <c r="F10" s="131">
        <v>0.68639086723696108</v>
      </c>
      <c r="G10" s="131">
        <v>0.68639086723696108</v>
      </c>
      <c r="H10" s="131">
        <v>0.68639086723696108</v>
      </c>
      <c r="I10" s="131">
        <v>0.68639086723696108</v>
      </c>
      <c r="J10" s="131">
        <v>0.68639086723696108</v>
      </c>
      <c r="K10" s="131">
        <v>0.68639086723696108</v>
      </c>
      <c r="L10" s="131">
        <v>0.68639086723696108</v>
      </c>
    </row>
    <row r="12" spans="1:12">
      <c r="A12" s="128" t="s">
        <v>53</v>
      </c>
      <c r="B12" s="129"/>
      <c r="C12" s="129"/>
      <c r="D12" s="129"/>
      <c r="E12" s="129"/>
      <c r="F12" s="129"/>
      <c r="G12" s="129"/>
      <c r="H12" s="129"/>
      <c r="I12" s="129"/>
      <c r="J12" s="129"/>
      <c r="K12" s="129"/>
      <c r="L12" s="129"/>
    </row>
    <row r="13" spans="1:12">
      <c r="A13" s="122" t="s">
        <v>0</v>
      </c>
      <c r="B13" s="123">
        <v>2010</v>
      </c>
      <c r="C13" s="122">
        <v>2011</v>
      </c>
      <c r="D13" s="122">
        <v>2012</v>
      </c>
      <c r="E13" s="122">
        <v>2013</v>
      </c>
      <c r="F13" s="122">
        <v>2014</v>
      </c>
      <c r="G13" s="122">
        <v>2015</v>
      </c>
      <c r="H13" s="122">
        <v>2016</v>
      </c>
      <c r="I13" s="122">
        <v>2017</v>
      </c>
      <c r="J13" s="122">
        <v>2018</v>
      </c>
      <c r="K13" s="122">
        <v>2019</v>
      </c>
      <c r="L13" s="122">
        <v>2020</v>
      </c>
    </row>
    <row r="14" spans="1:12">
      <c r="A14" s="127" t="s">
        <v>18</v>
      </c>
      <c r="B14" s="136">
        <v>9.7999999999999997E-3</v>
      </c>
      <c r="C14" s="137">
        <v>1.0019999999999999E-2</v>
      </c>
      <c r="D14" s="137">
        <v>1.0239999999999999E-2</v>
      </c>
      <c r="E14" s="137">
        <v>1.0459999999999999E-2</v>
      </c>
      <c r="F14" s="137">
        <v>1.0679999999999999E-2</v>
      </c>
      <c r="G14" s="137">
        <v>1.09E-2</v>
      </c>
      <c r="H14" s="137">
        <v>1.1140000000000001E-2</v>
      </c>
      <c r="I14" s="137">
        <v>1.1380000000000001E-2</v>
      </c>
      <c r="J14" s="137">
        <v>1.1620000000000002E-2</v>
      </c>
      <c r="K14" s="137">
        <v>1.1860000000000002E-2</v>
      </c>
      <c r="L14" s="137">
        <v>1.21E-2</v>
      </c>
    </row>
    <row r="15" spans="1:12">
      <c r="A15" s="124" t="s">
        <v>19</v>
      </c>
      <c r="B15" s="134">
        <v>6.9099999999999995E-2</v>
      </c>
      <c r="C15" s="135">
        <v>7.007999999999999E-2</v>
      </c>
      <c r="D15" s="135">
        <v>7.1059999999999984E-2</v>
      </c>
      <c r="E15" s="135">
        <v>7.2039999999999979E-2</v>
      </c>
      <c r="F15" s="135">
        <v>7.3019999999999974E-2</v>
      </c>
      <c r="G15" s="135">
        <v>7.3999999999999996E-2</v>
      </c>
      <c r="H15" s="135">
        <v>7.4999999999999997E-2</v>
      </c>
      <c r="I15" s="135">
        <v>7.5999999999999998E-2</v>
      </c>
      <c r="J15" s="135">
        <v>7.6999999999999999E-2</v>
      </c>
      <c r="K15" s="135">
        <v>7.8E-2</v>
      </c>
      <c r="L15" s="135">
        <v>7.9000000000000001E-2</v>
      </c>
    </row>
    <row r="16" spans="1:12">
      <c r="A16" s="127" t="s">
        <v>20</v>
      </c>
      <c r="B16" s="136">
        <v>0.12429999999999999</v>
      </c>
      <c r="C16" s="137">
        <v>0.12595999999999999</v>
      </c>
      <c r="D16" s="137">
        <v>0.12761999999999998</v>
      </c>
      <c r="E16" s="137">
        <v>0.12927999999999998</v>
      </c>
      <c r="F16" s="137">
        <v>0.13093999999999997</v>
      </c>
      <c r="G16" s="137">
        <v>0.1326</v>
      </c>
      <c r="H16" s="137">
        <v>0.13425999999999999</v>
      </c>
      <c r="I16" s="137">
        <v>0.13591999999999999</v>
      </c>
      <c r="J16" s="137">
        <v>0.13757999999999998</v>
      </c>
      <c r="K16" s="137">
        <v>0.13923999999999997</v>
      </c>
      <c r="L16" s="137">
        <v>0.1409</v>
      </c>
    </row>
    <row r="17" spans="1:12">
      <c r="A17" s="124" t="s">
        <v>21</v>
      </c>
      <c r="B17" s="134">
        <v>7.9600000000000004E-2</v>
      </c>
      <c r="C17" s="135">
        <v>8.0500000000000002E-2</v>
      </c>
      <c r="D17" s="135">
        <v>8.14E-2</v>
      </c>
      <c r="E17" s="135">
        <v>8.2299999999999998E-2</v>
      </c>
      <c r="F17" s="135">
        <v>8.3199999999999996E-2</v>
      </c>
      <c r="G17" s="135">
        <v>8.4099999999999994E-2</v>
      </c>
      <c r="H17" s="135">
        <v>8.4999999999999992E-2</v>
      </c>
      <c r="I17" s="135">
        <v>8.589999999999999E-2</v>
      </c>
      <c r="J17" s="135">
        <v>8.6799999999999988E-2</v>
      </c>
      <c r="K17" s="135">
        <v>8.7699999999999986E-2</v>
      </c>
      <c r="L17" s="135">
        <v>8.8599999999999998E-2</v>
      </c>
    </row>
    <row r="18" spans="1:12">
      <c r="A18" s="127" t="s">
        <v>22</v>
      </c>
      <c r="B18" s="136">
        <v>3.0800000000000001E-2</v>
      </c>
      <c r="C18" s="137">
        <v>3.1220000000000001E-2</v>
      </c>
      <c r="D18" s="137">
        <v>3.1640000000000001E-2</v>
      </c>
      <c r="E18" s="137">
        <v>3.2059999999999998E-2</v>
      </c>
      <c r="F18" s="137">
        <v>3.2479999999999995E-2</v>
      </c>
      <c r="G18" s="137">
        <v>3.2899999999999999E-2</v>
      </c>
      <c r="H18" s="137">
        <v>3.3299999999999996E-2</v>
      </c>
      <c r="I18" s="137">
        <v>3.3699999999999994E-2</v>
      </c>
      <c r="J18" s="137">
        <v>3.4099999999999991E-2</v>
      </c>
      <c r="K18" s="137">
        <v>3.4499999999999989E-2</v>
      </c>
      <c r="L18" s="137">
        <v>3.49E-2</v>
      </c>
    </row>
    <row r="19" spans="1:12">
      <c r="A19" s="124" t="s">
        <v>23</v>
      </c>
      <c r="B19" s="134">
        <v>7.4000000000000003E-3</v>
      </c>
      <c r="C19" s="135">
        <v>7.5799999999999999E-3</v>
      </c>
      <c r="D19" s="135">
        <v>7.7599999999999995E-3</v>
      </c>
      <c r="E19" s="135">
        <v>7.9399999999999991E-3</v>
      </c>
      <c r="F19" s="135">
        <v>8.1199999999999987E-3</v>
      </c>
      <c r="G19" s="135">
        <v>8.3000000000000001E-3</v>
      </c>
      <c r="H19" s="135">
        <v>8.5000000000000006E-3</v>
      </c>
      <c r="I19" s="135">
        <v>8.7000000000000011E-3</v>
      </c>
      <c r="J19" s="135">
        <v>8.9000000000000017E-3</v>
      </c>
      <c r="K19" s="135">
        <v>9.1000000000000022E-3</v>
      </c>
      <c r="L19" s="135">
        <v>9.2999999999999992E-3</v>
      </c>
    </row>
    <row r="20" spans="1:12">
      <c r="A20" s="125" t="s">
        <v>4</v>
      </c>
      <c r="B20" s="126">
        <v>1.605</v>
      </c>
      <c r="C20" s="125">
        <v>1.6267999999999998</v>
      </c>
      <c r="D20" s="125" t="s">
        <v>57</v>
      </c>
      <c r="E20" s="125">
        <v>1.6703999999999997</v>
      </c>
      <c r="F20" s="125">
        <v>1.6921999999999997</v>
      </c>
      <c r="G20" s="125">
        <v>1.7139999999999997</v>
      </c>
      <c r="H20" s="125">
        <v>1.736</v>
      </c>
      <c r="I20" s="125">
        <v>1.7579999999999998</v>
      </c>
      <c r="J20" s="125">
        <v>1.7799999999999998</v>
      </c>
      <c r="K20" s="125">
        <v>1.8019999999999996</v>
      </c>
      <c r="L20" s="125">
        <v>1.8239999999999998</v>
      </c>
    </row>
    <row r="22" spans="1:12">
      <c r="A22" s="128" t="s">
        <v>54</v>
      </c>
    </row>
    <row r="23" spans="1:12">
      <c r="A23" s="122" t="s">
        <v>0</v>
      </c>
      <c r="B23" s="123">
        <v>2010</v>
      </c>
      <c r="C23" s="122">
        <v>2011</v>
      </c>
      <c r="D23" s="122">
        <v>2012</v>
      </c>
      <c r="E23" s="122">
        <v>2013</v>
      </c>
      <c r="F23" s="122">
        <v>2014</v>
      </c>
      <c r="G23" s="122">
        <v>2015</v>
      </c>
      <c r="H23" s="122">
        <v>2016</v>
      </c>
      <c r="I23" s="122">
        <v>2017</v>
      </c>
      <c r="J23" s="122">
        <v>2018</v>
      </c>
      <c r="K23" s="122">
        <v>2019</v>
      </c>
      <c r="L23" s="122">
        <v>2020</v>
      </c>
    </row>
    <row r="24" spans="1:12">
      <c r="A24" s="127" t="s">
        <v>18</v>
      </c>
      <c r="B24" s="138">
        <v>477.13684807234165</v>
      </c>
      <c r="C24" s="138">
        <v>517.88200586621724</v>
      </c>
      <c r="D24" s="138">
        <v>498.4665449948547</v>
      </c>
      <c r="E24" s="138">
        <v>489.18251657327403</v>
      </c>
      <c r="F24" s="138">
        <v>472.15740968472733</v>
      </c>
      <c r="G24" s="138">
        <v>465.04765557433166</v>
      </c>
      <c r="H24" s="138">
        <v>416.40800402488139</v>
      </c>
      <c r="I24" s="138">
        <v>385.81884614146622</v>
      </c>
      <c r="J24" s="138">
        <v>359.31739641112</v>
      </c>
      <c r="K24" s="138">
        <v>338.30039549363255</v>
      </c>
      <c r="L24" s="138">
        <v>316.15412624630557</v>
      </c>
    </row>
    <row r="25" spans="1:12">
      <c r="A25" s="124" t="s">
        <v>19</v>
      </c>
      <c r="B25" s="140">
        <v>1542.4728610944296</v>
      </c>
      <c r="C25" s="140">
        <v>1464.9969988025557</v>
      </c>
      <c r="D25" s="140">
        <v>1544.3575835693823</v>
      </c>
      <c r="E25" s="140">
        <v>1553.4645454343633</v>
      </c>
      <c r="F25" s="140">
        <v>1579.8258541539501</v>
      </c>
      <c r="G25" s="140">
        <v>1536.4422475496222</v>
      </c>
      <c r="H25" s="140">
        <v>1701.3410010449672</v>
      </c>
      <c r="I25" s="140">
        <v>1671.3238148332266</v>
      </c>
      <c r="J25" s="140">
        <v>1674.7066946842151</v>
      </c>
      <c r="K25" s="140">
        <v>1651.150414802454</v>
      </c>
      <c r="L25" s="140">
        <v>1661.9999909829869</v>
      </c>
    </row>
    <row r="26" spans="1:12">
      <c r="A26" s="127" t="s">
        <v>20</v>
      </c>
      <c r="B26" s="138">
        <v>2070.0263247032972</v>
      </c>
      <c r="C26" s="138">
        <v>2092.7447045198683</v>
      </c>
      <c r="D26" s="138">
        <v>2034.6697652939747</v>
      </c>
      <c r="E26" s="138">
        <v>2014.828515631049</v>
      </c>
      <c r="F26" s="138">
        <v>1996.2782947276842</v>
      </c>
      <c r="G26" s="138">
        <v>2017.5113020740384</v>
      </c>
      <c r="H26" s="138">
        <v>1916.2747391020966</v>
      </c>
      <c r="I26" s="138">
        <v>2020.224340806468</v>
      </c>
      <c r="J26" s="138">
        <v>2032.2581438833658</v>
      </c>
      <c r="K26" s="138">
        <v>2066.842966702764</v>
      </c>
      <c r="L26" s="138">
        <v>2010.1975194985214</v>
      </c>
    </row>
    <row r="27" spans="1:12">
      <c r="A27" s="124" t="s">
        <v>21</v>
      </c>
      <c r="B27" s="140">
        <v>2219.9069620493447</v>
      </c>
      <c r="C27" s="140">
        <v>2222.4633659225483</v>
      </c>
      <c r="D27" s="140">
        <v>2241.1984876306624</v>
      </c>
      <c r="E27" s="140">
        <v>2240.181961704362</v>
      </c>
      <c r="F27" s="140">
        <v>2278.6257616361713</v>
      </c>
      <c r="G27" s="140">
        <v>2169.214804131007</v>
      </c>
      <c r="H27" s="140">
        <v>2193.1694841521294</v>
      </c>
      <c r="I27" s="140">
        <v>2132.4693974830939</v>
      </c>
      <c r="J27" s="140">
        <v>2111.8299954762133</v>
      </c>
      <c r="K27" s="140">
        <v>2092.5096890026739</v>
      </c>
      <c r="L27" s="140">
        <v>2114.9218254094903</v>
      </c>
    </row>
    <row r="28" spans="1:12">
      <c r="A28" s="127" t="s">
        <v>22</v>
      </c>
      <c r="B28" s="138">
        <v>2418.3258832792048</v>
      </c>
      <c r="C28" s="138">
        <v>2377.1965147321489</v>
      </c>
      <c r="D28" s="138">
        <v>2323.2612838053542</v>
      </c>
      <c r="E28" s="138">
        <v>2345.826315294375</v>
      </c>
      <c r="F28" s="138">
        <v>2239.3231539882499</v>
      </c>
      <c r="G28" s="138">
        <v>2278.3926630592255</v>
      </c>
      <c r="H28" s="138">
        <v>2281.1830910896983</v>
      </c>
      <c r="I28" s="138">
        <v>2300.6643702351316</v>
      </c>
      <c r="J28" s="138">
        <v>2299.8390728373556</v>
      </c>
      <c r="K28" s="138">
        <v>2339.4099348624454</v>
      </c>
      <c r="L28" s="138">
        <v>2227.3428392125825</v>
      </c>
    </row>
    <row r="29" spans="1:12">
      <c r="A29" s="124" t="s">
        <v>23</v>
      </c>
      <c r="B29" s="140">
        <f>[1]EAP!G41</f>
        <v>2403.9988790087896</v>
      </c>
      <c r="C29" s="140">
        <f>[1]EAP!H41</f>
        <v>2442.2869939879233</v>
      </c>
      <c r="D29" s="140">
        <f>[1]EAP!I41</f>
        <v>2463.1348394779798</v>
      </c>
      <c r="E29" s="140">
        <f>[1]EAP!J41</f>
        <v>2360.9108691626916</v>
      </c>
      <c r="F29" s="140">
        <f>[1]EAP!K41</f>
        <v>2438.1191975815373</v>
      </c>
      <c r="G29" s="140">
        <f>[1]EAP!L41</f>
        <v>2384.654506722391</v>
      </c>
      <c r="H29" s="140">
        <f>[1]EAP!M41</f>
        <v>2344.3330973427865</v>
      </c>
      <c r="I29" s="140">
        <f>[1]EAP!N41</f>
        <v>2291.5424057840287</v>
      </c>
      <c r="J29" s="140">
        <f>[1]EAP!O41</f>
        <v>2314.079047992092</v>
      </c>
      <c r="K29" s="140">
        <f>[1]EAP!P41</f>
        <v>2209.2289327326025</v>
      </c>
      <c r="L29" s="140">
        <f>[1]EAP!Q41</f>
        <v>2248.2800517160267</v>
      </c>
    </row>
    <row r="30" spans="1:12">
      <c r="A30" s="125" t="s">
        <v>4</v>
      </c>
      <c r="B30" s="139">
        <f>SUM(B24:B29)</f>
        <v>11131.867758207409</v>
      </c>
      <c r="C30" s="139">
        <f t="shared" ref="C30:L30" si="0">SUM(C24:C29)</f>
        <v>11117.570583831262</v>
      </c>
      <c r="D30" s="139">
        <f t="shared" si="0"/>
        <v>11105.088504772208</v>
      </c>
      <c r="E30" s="139">
        <f t="shared" si="0"/>
        <v>11004.394723800115</v>
      </c>
      <c r="F30" s="139">
        <f t="shared" si="0"/>
        <v>11004.329671772321</v>
      </c>
      <c r="G30" s="139">
        <f t="shared" si="0"/>
        <v>10851.263179110614</v>
      </c>
      <c r="H30" s="139">
        <f t="shared" si="0"/>
        <v>10852.709416756559</v>
      </c>
      <c r="I30" s="139">
        <f t="shared" si="0"/>
        <v>10802.043175283416</v>
      </c>
      <c r="J30" s="139">
        <f t="shared" si="0"/>
        <v>10792.030351284362</v>
      </c>
      <c r="K30" s="139">
        <f t="shared" si="0"/>
        <v>10697.442333596573</v>
      </c>
      <c r="L30" s="139">
        <f t="shared" si="0"/>
        <v>10578.896353065913</v>
      </c>
    </row>
    <row r="32" spans="1:12">
      <c r="A32" s="128" t="s">
        <v>55</v>
      </c>
    </row>
    <row r="33" spans="1:12">
      <c r="A33" s="122" t="s">
        <v>0</v>
      </c>
      <c r="B33" s="123">
        <v>2010</v>
      </c>
      <c r="C33" s="122">
        <v>2011</v>
      </c>
      <c r="D33" s="122">
        <v>2012</v>
      </c>
      <c r="E33" s="122">
        <v>2013</v>
      </c>
      <c r="F33" s="122">
        <v>2014</v>
      </c>
      <c r="G33" s="122">
        <v>2015</v>
      </c>
      <c r="H33" s="122">
        <v>2016</v>
      </c>
      <c r="I33" s="122">
        <v>2017</v>
      </c>
      <c r="J33" s="122">
        <v>2018</v>
      </c>
      <c r="K33" s="122">
        <v>2019</v>
      </c>
      <c r="L33" s="122">
        <v>2020</v>
      </c>
    </row>
    <row r="34" spans="1:12">
      <c r="A34" s="127" t="s">
        <v>18</v>
      </c>
      <c r="B34" s="143">
        <f t="shared" ref="B34:L34" si="1">B24*B5</f>
        <v>277.45238060829422</v>
      </c>
      <c r="C34" s="143">
        <f t="shared" si="1"/>
        <v>301.14545959358645</v>
      </c>
      <c r="D34" s="143">
        <f t="shared" si="1"/>
        <v>289.85547882364602</v>
      </c>
      <c r="E34" s="143">
        <f t="shared" si="1"/>
        <v>284.45686876531727</v>
      </c>
      <c r="F34" s="143">
        <f t="shared" si="1"/>
        <v>274.55686532726429</v>
      </c>
      <c r="G34" s="143">
        <f t="shared" si="1"/>
        <v>270.42258349294701</v>
      </c>
      <c r="H34" s="143">
        <f t="shared" si="1"/>
        <v>242.13890100463331</v>
      </c>
      <c r="I34" s="143">
        <f t="shared" si="1"/>
        <v>224.35147857049395</v>
      </c>
      <c r="J34" s="143">
        <f t="shared" si="1"/>
        <v>208.94103532562266</v>
      </c>
      <c r="K34" s="143">
        <f t="shared" si="1"/>
        <v>196.71976806998725</v>
      </c>
      <c r="L34" s="143">
        <f t="shared" si="1"/>
        <v>183.8418376626264</v>
      </c>
    </row>
    <row r="35" spans="1:12">
      <c r="A35" s="124" t="s">
        <v>19</v>
      </c>
      <c r="B35" s="144">
        <f t="shared" ref="B35:L35" si="2">B25*B6</f>
        <v>719.99886556933427</v>
      </c>
      <c r="C35" s="144">
        <f t="shared" si="2"/>
        <v>683.83451262274446</v>
      </c>
      <c r="D35" s="144">
        <f t="shared" si="2"/>
        <v>720.87862046039675</v>
      </c>
      <c r="E35" s="144">
        <f t="shared" si="2"/>
        <v>725.12958809616907</v>
      </c>
      <c r="F35" s="144">
        <f t="shared" si="2"/>
        <v>737.434577604742</v>
      </c>
      <c r="G35" s="144">
        <f t="shared" si="2"/>
        <v>717.18388255052923</v>
      </c>
      <c r="H35" s="144">
        <f t="shared" si="2"/>
        <v>794.15568441821688</v>
      </c>
      <c r="I35" s="144">
        <f t="shared" si="2"/>
        <v>780.14419639456241</v>
      </c>
      <c r="J35" s="144">
        <f t="shared" si="2"/>
        <v>781.72326447187095</v>
      </c>
      <c r="K35" s="144">
        <f t="shared" si="2"/>
        <v>770.72761247714618</v>
      </c>
      <c r="L35" s="144">
        <f t="shared" si="2"/>
        <v>775.79200144561673</v>
      </c>
    </row>
    <row r="36" spans="1:12">
      <c r="A36" s="127" t="s">
        <v>20</v>
      </c>
      <c r="B36" s="143">
        <f t="shared" ref="B36:L36" si="3">B26*B7</f>
        <v>897.88309503350581</v>
      </c>
      <c r="C36" s="143">
        <f t="shared" si="3"/>
        <v>907.73729299244894</v>
      </c>
      <c r="D36" s="143">
        <f t="shared" si="3"/>
        <v>882.54703064952821</v>
      </c>
      <c r="E36" s="143">
        <f t="shared" si="3"/>
        <v>873.9408006494175</v>
      </c>
      <c r="F36" s="143">
        <f t="shared" si="3"/>
        <v>865.89456009706328</v>
      </c>
      <c r="G36" s="143">
        <f t="shared" si="3"/>
        <v>875.10447116220223</v>
      </c>
      <c r="H36" s="143">
        <f t="shared" si="3"/>
        <v>831.19266317839299</v>
      </c>
      <c r="I36" s="143">
        <f t="shared" si="3"/>
        <v>876.28126373964392</v>
      </c>
      <c r="J36" s="143">
        <f t="shared" si="3"/>
        <v>881.50097917164805</v>
      </c>
      <c r="K36" s="143">
        <f t="shared" si="3"/>
        <v>896.5022993885384</v>
      </c>
      <c r="L36" s="143">
        <f t="shared" si="3"/>
        <v>871.93208554713112</v>
      </c>
    </row>
    <row r="37" spans="1:12">
      <c r="A37" s="124" t="s">
        <v>21</v>
      </c>
      <c r="B37" s="144">
        <f t="shared" ref="B37:L37" si="4">B27*B8</f>
        <v>1082.4703599380134</v>
      </c>
      <c r="C37" s="144">
        <f t="shared" si="4"/>
        <v>1083.7169128197697</v>
      </c>
      <c r="D37" s="144">
        <f t="shared" si="4"/>
        <v>1092.8525271881047</v>
      </c>
      <c r="E37" s="144">
        <f t="shared" si="4"/>
        <v>1092.3568491240505</v>
      </c>
      <c r="F37" s="144">
        <f t="shared" si="4"/>
        <v>1111.1028031937444</v>
      </c>
      <c r="G37" s="144">
        <f t="shared" si="4"/>
        <v>1057.7518652596414</v>
      </c>
      <c r="H37" s="144">
        <f t="shared" si="4"/>
        <v>1069.4326390704168</v>
      </c>
      <c r="I37" s="144">
        <f t="shared" si="4"/>
        <v>1039.8340812082254</v>
      </c>
      <c r="J37" s="144">
        <f t="shared" si="4"/>
        <v>1029.7699022578299</v>
      </c>
      <c r="K37" s="144">
        <f t="shared" si="4"/>
        <v>1020.3489402715589</v>
      </c>
      <c r="L37" s="144">
        <f t="shared" si="4"/>
        <v>1031.2775394327014</v>
      </c>
    </row>
    <row r="38" spans="1:12">
      <c r="A38" s="127" t="s">
        <v>22</v>
      </c>
      <c r="B38" s="143">
        <f t="shared" ref="B38:L38" si="5">B28*B9</f>
        <v>1397.4544811121443</v>
      </c>
      <c r="C38" s="143">
        <f t="shared" si="5"/>
        <v>1373.6874525330766</v>
      </c>
      <c r="D38" s="143">
        <f t="shared" si="5"/>
        <v>1342.5204246855872</v>
      </c>
      <c r="E38" s="143">
        <f t="shared" si="5"/>
        <v>1355.5598601846646</v>
      </c>
      <c r="F38" s="143">
        <f t="shared" si="5"/>
        <v>1294.0159131720152</v>
      </c>
      <c r="G38" s="143">
        <f t="shared" si="5"/>
        <v>1316.5926307697496</v>
      </c>
      <c r="H38" s="143">
        <f t="shared" si="5"/>
        <v>1318.2051083032231</v>
      </c>
      <c r="I38" s="143">
        <f t="shared" si="5"/>
        <v>1329.4625657980198</v>
      </c>
      <c r="J38" s="143">
        <f t="shared" si="5"/>
        <v>1328.9856592095628</v>
      </c>
      <c r="K38" s="143">
        <f t="shared" si="5"/>
        <v>1351.8520887676207</v>
      </c>
      <c r="L38" s="143">
        <f t="shared" si="5"/>
        <v>1287.0929650763314</v>
      </c>
    </row>
    <row r="39" spans="1:12">
      <c r="A39" s="124" t="s">
        <v>23</v>
      </c>
      <c r="B39" s="144">
        <f t="shared" ref="B39:L39" si="6">B29*B10</f>
        <v>1650.0828753995254</v>
      </c>
      <c r="C39" s="144">
        <f t="shared" si="6"/>
        <v>1676.3634878449213</v>
      </c>
      <c r="D39" s="144">
        <f t="shared" si="6"/>
        <v>1690.6732585908635</v>
      </c>
      <c r="E39" s="144">
        <f t="shared" si="6"/>
        <v>1620.5076589537475</v>
      </c>
      <c r="F39" s="144">
        <f t="shared" si="6"/>
        <v>1673.5027504550751</v>
      </c>
      <c r="G39" s="144">
        <f t="shared" si="6"/>
        <v>1636.8050749297097</v>
      </c>
      <c r="H39" s="144">
        <f t="shared" si="6"/>
        <v>1609.1288277774263</v>
      </c>
      <c r="I39" s="144">
        <f t="shared" si="6"/>
        <v>1572.8937792163715</v>
      </c>
      <c r="J39" s="144">
        <f t="shared" si="6"/>
        <v>1588.3627246061733</v>
      </c>
      <c r="K39" s="144">
        <f t="shared" si="6"/>
        <v>1516.394563063317</v>
      </c>
      <c r="L39" s="144">
        <f t="shared" si="6"/>
        <v>1543.1988944889233</v>
      </c>
    </row>
    <row r="40" spans="1:12">
      <c r="A40" s="125" t="s">
        <v>4</v>
      </c>
      <c r="B40" s="145">
        <f>SUM(B34:B39)</f>
        <v>6025.3420576608178</v>
      </c>
      <c r="C40" s="145">
        <f t="shared" ref="C40:L40" si="7">SUM(C34:C39)</f>
        <v>6026.4851184065474</v>
      </c>
      <c r="D40" s="145">
        <f t="shared" si="7"/>
        <v>6019.3273403981257</v>
      </c>
      <c r="E40" s="145">
        <f t="shared" si="7"/>
        <v>5951.9516257733667</v>
      </c>
      <c r="F40" s="145">
        <f t="shared" si="7"/>
        <v>5956.5074698499038</v>
      </c>
      <c r="G40" s="145">
        <f t="shared" si="7"/>
        <v>5873.8605081647793</v>
      </c>
      <c r="H40" s="145">
        <f t="shared" si="7"/>
        <v>5864.2538237523095</v>
      </c>
      <c r="I40" s="145">
        <f t="shared" si="7"/>
        <v>5822.9673649273172</v>
      </c>
      <c r="J40" s="145">
        <f t="shared" si="7"/>
        <v>5819.2835650427078</v>
      </c>
      <c r="K40" s="145">
        <f t="shared" si="7"/>
        <v>5752.5452720381682</v>
      </c>
      <c r="L40" s="145">
        <f t="shared" si="7"/>
        <v>5693.1353236533305</v>
      </c>
    </row>
    <row r="42" spans="1:12">
      <c r="A42" s="3" t="s">
        <v>56</v>
      </c>
    </row>
    <row r="43" spans="1:12">
      <c r="A43" s="122" t="s">
        <v>0</v>
      </c>
      <c r="B43" s="123">
        <v>2010</v>
      </c>
      <c r="C43" s="122">
        <v>2011</v>
      </c>
      <c r="D43" s="122">
        <v>2012</v>
      </c>
      <c r="E43" s="122">
        <v>2013</v>
      </c>
      <c r="F43" s="122">
        <v>2014</v>
      </c>
      <c r="G43" s="122">
        <v>2015</v>
      </c>
      <c r="H43" s="122">
        <v>2016</v>
      </c>
      <c r="I43" s="122">
        <v>2017</v>
      </c>
      <c r="J43" s="122">
        <v>2018</v>
      </c>
      <c r="K43" s="122">
        <v>2019</v>
      </c>
      <c r="L43" s="122">
        <v>2020</v>
      </c>
    </row>
    <row r="44" spans="1:12">
      <c r="A44" s="142" t="s">
        <v>18</v>
      </c>
      <c r="B44" s="143">
        <f t="shared" ref="B44:L44" si="8">B34*B14</f>
        <v>2.7190333299612832</v>
      </c>
      <c r="C44" s="143">
        <f t="shared" si="8"/>
        <v>3.017477505127736</v>
      </c>
      <c r="D44" s="143">
        <f t="shared" si="8"/>
        <v>2.9681201031541349</v>
      </c>
      <c r="E44" s="143">
        <f t="shared" si="8"/>
        <v>2.9754188472852183</v>
      </c>
      <c r="F44" s="143">
        <f t="shared" si="8"/>
        <v>2.932267321695182</v>
      </c>
      <c r="G44" s="143">
        <f t="shared" si="8"/>
        <v>2.9476061600731223</v>
      </c>
      <c r="H44" s="143">
        <f t="shared" si="8"/>
        <v>2.6974273571916152</v>
      </c>
      <c r="I44" s="143">
        <f t="shared" si="8"/>
        <v>2.5531198261322214</v>
      </c>
      <c r="J44" s="143">
        <f t="shared" si="8"/>
        <v>2.4278948304837358</v>
      </c>
      <c r="K44" s="143">
        <f t="shared" si="8"/>
        <v>2.3330964493100494</v>
      </c>
      <c r="L44" s="143">
        <f t="shared" si="8"/>
        <v>2.2244862357177793</v>
      </c>
    </row>
    <row r="45" spans="1:12">
      <c r="A45" s="141" t="s">
        <v>19</v>
      </c>
      <c r="B45" s="144">
        <f t="shared" ref="B45:L45" si="9">B35*B15</f>
        <v>49.751921610840995</v>
      </c>
      <c r="C45" s="144">
        <f t="shared" si="9"/>
        <v>47.923122644601925</v>
      </c>
      <c r="D45" s="144">
        <f t="shared" si="9"/>
        <v>51.225634769915779</v>
      </c>
      <c r="E45" s="144">
        <f t="shared" si="9"/>
        <v>52.238335526448004</v>
      </c>
      <c r="F45" s="144">
        <f t="shared" si="9"/>
        <v>53.847472856698239</v>
      </c>
      <c r="G45" s="144">
        <f t="shared" si="9"/>
        <v>53.071607308739161</v>
      </c>
      <c r="H45" s="144">
        <f t="shared" si="9"/>
        <v>59.561676331366264</v>
      </c>
      <c r="I45" s="144">
        <f t="shared" si="9"/>
        <v>59.290958925986743</v>
      </c>
      <c r="J45" s="144">
        <f t="shared" si="9"/>
        <v>60.19269136433406</v>
      </c>
      <c r="K45" s="144">
        <f t="shared" si="9"/>
        <v>60.116753773217404</v>
      </c>
      <c r="L45" s="144">
        <f t="shared" si="9"/>
        <v>61.287568114203722</v>
      </c>
    </row>
    <row r="46" spans="1:12">
      <c r="A46" s="142" t="s">
        <v>20</v>
      </c>
      <c r="B46" s="143">
        <f t="shared" ref="B46:L46" si="10">B36*B16</f>
        <v>111.60686871266476</v>
      </c>
      <c r="C46" s="143">
        <f t="shared" si="10"/>
        <v>114.33858942532886</v>
      </c>
      <c r="D46" s="143">
        <f t="shared" si="10"/>
        <v>112.63065205149277</v>
      </c>
      <c r="E46" s="143">
        <f t="shared" si="10"/>
        <v>112.98306670795668</v>
      </c>
      <c r="F46" s="143">
        <f t="shared" si="10"/>
        <v>113.38023369910944</v>
      </c>
      <c r="G46" s="143">
        <f t="shared" si="10"/>
        <v>116.03885287610801</v>
      </c>
      <c r="H46" s="143">
        <f t="shared" si="10"/>
        <v>111.59592695833103</v>
      </c>
      <c r="I46" s="143">
        <f t="shared" si="10"/>
        <v>119.10414936749238</v>
      </c>
      <c r="J46" s="143">
        <f t="shared" si="10"/>
        <v>121.27690471443532</v>
      </c>
      <c r="K46" s="143">
        <f t="shared" si="10"/>
        <v>124.82898016686006</v>
      </c>
      <c r="L46" s="143">
        <f t="shared" si="10"/>
        <v>122.85523085359077</v>
      </c>
    </row>
    <row r="47" spans="1:12">
      <c r="A47" s="141" t="s">
        <v>21</v>
      </c>
      <c r="B47" s="144">
        <f t="shared" ref="B47:L47" si="11">B37*B17</f>
        <v>86.164640651065866</v>
      </c>
      <c r="C47" s="144">
        <f t="shared" si="11"/>
        <v>87.239211481991461</v>
      </c>
      <c r="D47" s="144">
        <f t="shared" si="11"/>
        <v>88.958195713111721</v>
      </c>
      <c r="E47" s="144">
        <f t="shared" si="11"/>
        <v>89.900968682909351</v>
      </c>
      <c r="F47" s="144">
        <f t="shared" si="11"/>
        <v>92.443753225719533</v>
      </c>
      <c r="G47" s="144">
        <f t="shared" si="11"/>
        <v>88.956931868335829</v>
      </c>
      <c r="H47" s="144">
        <f t="shared" si="11"/>
        <v>90.901774320985425</v>
      </c>
      <c r="I47" s="144">
        <f t="shared" si="11"/>
        <v>89.321747575786546</v>
      </c>
      <c r="J47" s="144">
        <f t="shared" si="11"/>
        <v>89.384027515979625</v>
      </c>
      <c r="K47" s="144">
        <f t="shared" si="11"/>
        <v>89.484602061815707</v>
      </c>
      <c r="L47" s="144">
        <f t="shared" si="11"/>
        <v>91.371189993737332</v>
      </c>
    </row>
    <row r="48" spans="1:12">
      <c r="A48" s="142" t="s">
        <v>22</v>
      </c>
      <c r="B48" s="143">
        <f t="shared" ref="B48:L48" si="12">B38*B18</f>
        <v>43.041598018254049</v>
      </c>
      <c r="C48" s="143">
        <f t="shared" si="12"/>
        <v>42.886522268082651</v>
      </c>
      <c r="D48" s="143">
        <f t="shared" si="12"/>
        <v>42.477346237051982</v>
      </c>
      <c r="E48" s="143">
        <f t="shared" si="12"/>
        <v>43.459249117520343</v>
      </c>
      <c r="F48" s="143">
        <f t="shared" si="12"/>
        <v>42.029636859827043</v>
      </c>
      <c r="G48" s="143">
        <f t="shared" si="12"/>
        <v>43.315897552324756</v>
      </c>
      <c r="H48" s="143">
        <f t="shared" si="12"/>
        <v>43.896230106497327</v>
      </c>
      <c r="I48" s="143">
        <f t="shared" si="12"/>
        <v>44.802888467393259</v>
      </c>
      <c r="J48" s="143">
        <f t="shared" si="12"/>
        <v>45.318410979046078</v>
      </c>
      <c r="K48" s="143">
        <f t="shared" si="12"/>
        <v>46.638897062482897</v>
      </c>
      <c r="L48" s="143">
        <f t="shared" si="12"/>
        <v>44.919544481163967</v>
      </c>
    </row>
    <row r="49" spans="1:12">
      <c r="A49" s="141" t="s">
        <v>23</v>
      </c>
      <c r="B49" s="144">
        <f t="shared" ref="B49:L49" si="13">B39*B19</f>
        <v>12.210613277956488</v>
      </c>
      <c r="C49" s="144">
        <f t="shared" si="13"/>
        <v>12.706835237864503</v>
      </c>
      <c r="D49" s="144">
        <f t="shared" si="13"/>
        <v>13.119624486665099</v>
      </c>
      <c r="E49" s="144">
        <f t="shared" si="13"/>
        <v>12.866830812092754</v>
      </c>
      <c r="F49" s="144">
        <f t="shared" si="13"/>
        <v>13.588842333695208</v>
      </c>
      <c r="G49" s="144">
        <f t="shared" si="13"/>
        <v>13.585482121916591</v>
      </c>
      <c r="H49" s="144">
        <f t="shared" si="13"/>
        <v>13.677595036108125</v>
      </c>
      <c r="I49" s="144">
        <f t="shared" si="13"/>
        <v>13.684175879182433</v>
      </c>
      <c r="J49" s="144">
        <f t="shared" si="13"/>
        <v>14.136428248994944</v>
      </c>
      <c r="K49" s="144">
        <f t="shared" si="13"/>
        <v>13.799190523876188</v>
      </c>
      <c r="L49" s="144">
        <f t="shared" si="13"/>
        <v>14.351749718746985</v>
      </c>
    </row>
    <row r="50" spans="1:12">
      <c r="A50" s="125" t="s">
        <v>4</v>
      </c>
      <c r="B50" s="145">
        <f>SUM(B44:B49)</f>
        <v>305.49467560074345</v>
      </c>
      <c r="C50" s="145">
        <f t="shared" ref="C50:L50" si="14">SUM(C44:C49)</f>
        <v>308.11175856299712</v>
      </c>
      <c r="D50" s="145">
        <f t="shared" si="14"/>
        <v>311.37957336139146</v>
      </c>
      <c r="E50" s="145">
        <f t="shared" si="14"/>
        <v>314.42386969421239</v>
      </c>
      <c r="F50" s="145">
        <f t="shared" si="14"/>
        <v>318.22220629674467</v>
      </c>
      <c r="G50" s="145">
        <f t="shared" si="14"/>
        <v>317.9163778874975</v>
      </c>
      <c r="H50" s="145">
        <f t="shared" si="14"/>
        <v>322.33063011047983</v>
      </c>
      <c r="I50" s="145">
        <f t="shared" si="14"/>
        <v>328.75704004197354</v>
      </c>
      <c r="J50" s="145">
        <f t="shared" si="14"/>
        <v>332.73635765327379</v>
      </c>
      <c r="K50" s="145">
        <f t="shared" si="14"/>
        <v>337.20152003756232</v>
      </c>
      <c r="L50" s="145">
        <f t="shared" si="14"/>
        <v>337.00976939716054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10"/>
  <sheetViews>
    <sheetView zoomScaleNormal="100" workbookViewId="0">
      <selection activeCell="A9" sqref="A9"/>
    </sheetView>
  </sheetViews>
  <sheetFormatPr defaultRowHeight="15"/>
  <cols>
    <col min="1" max="1" width="22.42578125" style="4" customWidth="1"/>
    <col min="2" max="3" width="16.28515625" style="4" customWidth="1"/>
    <col min="4" max="16384" width="9.140625" style="4"/>
  </cols>
  <sheetData>
    <row r="1" spans="1:3" ht="17.25">
      <c r="A1" s="33" t="s">
        <v>34</v>
      </c>
    </row>
    <row r="2" spans="1:3" ht="74.25" customHeight="1">
      <c r="A2" s="170" t="s">
        <v>35</v>
      </c>
      <c r="B2" s="170"/>
      <c r="C2" s="170"/>
    </row>
    <row r="4" spans="1:3">
      <c r="A4" s="157"/>
      <c r="B4" s="158" t="s">
        <v>24</v>
      </c>
      <c r="C4" s="158" t="s">
        <v>25</v>
      </c>
    </row>
    <row r="5" spans="1:3">
      <c r="A5" s="152" t="s">
        <v>26</v>
      </c>
      <c r="B5" s="153">
        <v>5000</v>
      </c>
      <c r="C5" s="154"/>
    </row>
    <row r="6" spans="1:3">
      <c r="A6" s="146" t="s">
        <v>27</v>
      </c>
      <c r="B6" s="149">
        <v>0.1</v>
      </c>
      <c r="C6" s="150"/>
    </row>
    <row r="7" spans="1:3">
      <c r="A7" s="152" t="s">
        <v>28</v>
      </c>
      <c r="B7" s="155"/>
      <c r="C7" s="156"/>
    </row>
    <row r="8" spans="1:3">
      <c r="A8" s="147" t="s">
        <v>29</v>
      </c>
      <c r="B8" s="148">
        <v>6000</v>
      </c>
      <c r="C8" s="151"/>
    </row>
    <row r="9" spans="1:3">
      <c r="A9" s="28"/>
      <c r="B9" s="28"/>
      <c r="C9" s="28"/>
    </row>
    <row r="10" spans="1:3">
      <c r="A10" s="28"/>
      <c r="B10" s="28"/>
      <c r="C10" s="28"/>
    </row>
  </sheetData>
  <mergeCells count="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D7"/>
  <sheetViews>
    <sheetView workbookViewId="0">
      <selection activeCell="A8" sqref="A8"/>
    </sheetView>
  </sheetViews>
  <sheetFormatPr defaultRowHeight="15"/>
  <cols>
    <col min="1" max="1" width="25.85546875" customWidth="1"/>
    <col min="2" max="3" width="11.140625" customWidth="1"/>
  </cols>
  <sheetData>
    <row r="1" spans="1:4" ht="17.25">
      <c r="A1" s="33" t="s">
        <v>39</v>
      </c>
    </row>
    <row r="2" spans="1:4">
      <c r="A2" s="30"/>
      <c r="B2" s="30"/>
      <c r="C2" s="30"/>
    </row>
    <row r="3" spans="1:4">
      <c r="A3" s="164"/>
      <c r="B3" s="158" t="s">
        <v>24</v>
      </c>
      <c r="C3" s="158" t="s">
        <v>25</v>
      </c>
      <c r="D3" s="159"/>
    </row>
    <row r="4" spans="1:4">
      <c r="A4" s="160" t="s">
        <v>26</v>
      </c>
      <c r="B4" s="161">
        <v>5000</v>
      </c>
      <c r="C4" s="162">
        <f>B4*(1+C5)</f>
        <v>5500</v>
      </c>
      <c r="D4" s="159"/>
    </row>
    <row r="5" spans="1:4">
      <c r="A5" s="164" t="s">
        <v>27</v>
      </c>
      <c r="B5" s="165">
        <v>0.1</v>
      </c>
      <c r="C5" s="166">
        <f>B5</f>
        <v>0.1</v>
      </c>
      <c r="D5" s="159"/>
    </row>
    <row r="6" spans="1:4">
      <c r="A6" s="160" t="s">
        <v>28</v>
      </c>
      <c r="B6" s="163">
        <f>B7/B4</f>
        <v>1.2</v>
      </c>
      <c r="C6" s="163">
        <f>B6</f>
        <v>1.2</v>
      </c>
      <c r="D6" s="159"/>
    </row>
    <row r="7" spans="1:4">
      <c r="A7" s="167" t="s">
        <v>29</v>
      </c>
      <c r="B7" s="168">
        <v>6000</v>
      </c>
      <c r="C7" s="169">
        <f>C4*C6</f>
        <v>6600</v>
      </c>
      <c r="D7" s="15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Question Ex1</vt:lpstr>
      <vt:lpstr>Answer 1</vt:lpstr>
      <vt:lpstr>Question Ex2</vt:lpstr>
      <vt:lpstr>Answer 2</vt:lpstr>
      <vt:lpstr>Question Ex3</vt:lpstr>
      <vt:lpstr>Answer 3</vt:lpstr>
      <vt:lpstr>Question Ex4</vt:lpstr>
      <vt:lpstr>Answer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Schmitt; Loveleen De</dc:creator>
  <cp:lastModifiedBy>Loveleen</cp:lastModifiedBy>
  <dcterms:created xsi:type="dcterms:W3CDTF">2012-10-16T05:59:19Z</dcterms:created>
  <dcterms:modified xsi:type="dcterms:W3CDTF">2014-05-23T07:18:14Z</dcterms:modified>
</cp:coreProperties>
</file>